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1955" windowHeight="11025" tabRatio="700" activeTab="1"/>
  </bookViews>
  <sheets>
    <sheet name="2019.04" sheetId="1" r:id="rId1"/>
    <sheet name="交通运输" sheetId="2" r:id="rId2"/>
  </sheets>
  <definedNames/>
  <calcPr fullCalcOnLoad="1"/>
</workbook>
</file>

<file path=xl/sharedStrings.xml><?xml version="1.0" encoding="utf-8"?>
<sst xmlns="http://schemas.openxmlformats.org/spreadsheetml/2006/main" count="251" uniqueCount="126">
  <si>
    <t>指标名称</t>
  </si>
  <si>
    <t>比去年同期增长（%）</t>
  </si>
  <si>
    <t>比去年同月增长（%）</t>
  </si>
  <si>
    <t xml:space="preserve">     铁路</t>
  </si>
  <si>
    <t xml:space="preserve">     水运</t>
  </si>
  <si>
    <t xml:space="preserve">     公路</t>
  </si>
  <si>
    <t xml:space="preserve">     机场</t>
  </si>
  <si>
    <t xml:space="preserve">     进港量</t>
  </si>
  <si>
    <t xml:space="preserve">     出港量</t>
  </si>
  <si>
    <t>交通运输情况</t>
  </si>
  <si>
    <t xml:space="preserve">   货物运输总量（万吨）</t>
  </si>
  <si>
    <t xml:space="preserve">   港口货物吞吐量（万吨）</t>
  </si>
  <si>
    <t xml:space="preserve">   机场旅客吞吐量(万人次）</t>
  </si>
  <si>
    <t xml:space="preserve">   国际标准集装箱吞吐量（万TEU)</t>
  </si>
  <si>
    <t>交通运输统计范围、采集渠道</t>
  </si>
  <si>
    <t>一、统计范围</t>
  </si>
  <si>
    <t>二、采集渠道</t>
  </si>
  <si>
    <t xml:space="preserve">    本表统计范围为全市交通运输业。</t>
  </si>
  <si>
    <t xml:space="preserve">    按照《交通运输和邮政业统计报表制度》要求，由各部门和综合单位填报统计报表，上海市</t>
  </si>
  <si>
    <t xml:space="preserve">    统计局汇总。</t>
  </si>
  <si>
    <t xml:space="preserve">   旅客发送量（万人次）</t>
  </si>
  <si>
    <t xml:space="preserve">     港口</t>
  </si>
  <si>
    <t>4月</t>
  </si>
  <si>
    <t>1-4月</t>
  </si>
  <si>
    <t>运输邮电企业生产情况表</t>
  </si>
  <si>
    <t>2019年4月</t>
  </si>
  <si>
    <t>指标名称</t>
  </si>
  <si>
    <t>计量单位</t>
  </si>
  <si>
    <t xml:space="preserve"> 代码</t>
  </si>
  <si>
    <t xml:space="preserve"> 本月实际</t>
  </si>
  <si>
    <t xml:space="preserve"> 上年同月</t>
  </si>
  <si>
    <t>增长%</t>
  </si>
  <si>
    <t xml:space="preserve"> 本年本月止累计</t>
  </si>
  <si>
    <t>上年同月止累计</t>
  </si>
  <si>
    <t>铁  路</t>
  </si>
  <si>
    <t xml:space="preserve"> </t>
  </si>
  <si>
    <t xml:space="preserve">  旅客发送量（路局）</t>
  </si>
  <si>
    <t>万人次</t>
  </si>
  <si>
    <t>01</t>
  </si>
  <si>
    <t xml:space="preserve">  旅客周转量（路局）</t>
  </si>
  <si>
    <t>万人公里</t>
  </si>
  <si>
    <t>02</t>
  </si>
  <si>
    <t xml:space="preserve">  货物发送量（路局）</t>
  </si>
  <si>
    <t>万  吨</t>
  </si>
  <si>
    <t>03</t>
  </si>
  <si>
    <t xml:space="preserve">    其中：集装箱</t>
  </si>
  <si>
    <t>04</t>
  </si>
  <si>
    <t xml:space="preserve">  货物周转量（路局）</t>
  </si>
  <si>
    <t>万吨公里</t>
  </si>
  <si>
    <t>05</t>
  </si>
  <si>
    <t>公  路</t>
  </si>
  <si>
    <t>今年累计</t>
  </si>
  <si>
    <t>同期4月当月</t>
  </si>
  <si>
    <t>同期累计</t>
  </si>
  <si>
    <t xml:space="preserve">  旅客发送量</t>
  </si>
  <si>
    <t>06</t>
  </si>
  <si>
    <t xml:space="preserve">  旅客周转量</t>
  </si>
  <si>
    <t>07</t>
  </si>
  <si>
    <t xml:space="preserve">  货运量(公路)</t>
  </si>
  <si>
    <t>08</t>
  </si>
  <si>
    <t xml:space="preserve">  货物周转量</t>
  </si>
  <si>
    <t>09</t>
  </si>
  <si>
    <t>水  运</t>
  </si>
  <si>
    <t xml:space="preserve">  客运量</t>
  </si>
  <si>
    <t>10</t>
  </si>
  <si>
    <t>11</t>
  </si>
  <si>
    <t xml:space="preserve">  货运量（水运）</t>
  </si>
  <si>
    <t>12</t>
  </si>
  <si>
    <t>13</t>
  </si>
  <si>
    <t>航  空</t>
  </si>
  <si>
    <t xml:space="preserve">  客运量合计</t>
  </si>
  <si>
    <t xml:space="preserve">    东  航</t>
  </si>
  <si>
    <t xml:space="preserve">    上  航</t>
  </si>
  <si>
    <t xml:space="preserve">    春  秋</t>
  </si>
  <si>
    <t xml:space="preserve">    吉  祥</t>
  </si>
  <si>
    <r>
      <t xml:space="preserve"> </t>
    </r>
    <r>
      <rPr>
        <sz val="11"/>
        <color theme="1"/>
        <rFont val="Calibri"/>
        <family val="0"/>
      </rPr>
      <t xml:space="preserve">   </t>
    </r>
    <r>
      <rPr>
        <sz val="11"/>
        <color theme="1"/>
        <rFont val="Calibri"/>
        <family val="0"/>
      </rPr>
      <t>金</t>
    </r>
    <r>
      <rPr>
        <sz val="11"/>
        <color theme="1"/>
        <rFont val="Calibri"/>
        <family val="0"/>
      </rPr>
      <t xml:space="preserve">  </t>
    </r>
    <r>
      <rPr>
        <sz val="11"/>
        <color theme="1"/>
        <rFont val="Calibri"/>
        <family val="0"/>
      </rPr>
      <t>鹏</t>
    </r>
  </si>
  <si>
    <t xml:space="preserve">  旅客周转量合计</t>
  </si>
  <si>
    <t xml:space="preserve">  货运量合计</t>
  </si>
  <si>
    <t xml:space="preserve">    中货航</t>
  </si>
  <si>
    <t xml:space="preserve"> </t>
  </si>
  <si>
    <t xml:space="preserve">  货物周转量合计</t>
  </si>
  <si>
    <t>机  场</t>
  </si>
  <si>
    <t xml:space="preserve">  货邮吞吐量合计</t>
  </si>
  <si>
    <t xml:space="preserve">    出  港</t>
  </si>
  <si>
    <t xml:space="preserve">      虹  桥</t>
  </si>
  <si>
    <t xml:space="preserve">      浦  东</t>
  </si>
  <si>
    <t xml:space="preserve">  旅客吞吐量合计</t>
  </si>
  <si>
    <t xml:space="preserve">  飞机起降架次</t>
  </si>
  <si>
    <t>次</t>
  </si>
  <si>
    <t>港  口</t>
  </si>
  <si>
    <t xml:space="preserve">  港口货物吞吐量</t>
  </si>
  <si>
    <t xml:space="preserve">    进  港</t>
  </si>
  <si>
    <t>重箱</t>
  </si>
  <si>
    <t>比重</t>
  </si>
  <si>
    <t xml:space="preserve">  集装箱吞吐量</t>
  </si>
  <si>
    <t>万TEU</t>
  </si>
  <si>
    <r>
      <t xml:space="preserve"> </t>
    </r>
    <r>
      <rPr>
        <sz val="11"/>
        <color theme="1"/>
        <rFont val="Calibri"/>
        <family val="0"/>
      </rPr>
      <t xml:space="preserve">   水水中转</t>
    </r>
  </si>
  <si>
    <r>
      <t xml:space="preserve"> </t>
    </r>
    <r>
      <rPr>
        <sz val="11"/>
        <color theme="1"/>
        <rFont val="Calibri"/>
        <family val="0"/>
      </rPr>
      <t xml:space="preserve">   国际中转</t>
    </r>
  </si>
  <si>
    <t xml:space="preserve">  外贸货物吞吐量</t>
  </si>
  <si>
    <t xml:space="preserve">  港口旅客发送</t>
  </si>
  <si>
    <t>邮政业务</t>
  </si>
  <si>
    <t xml:space="preserve">  国家邮政业务总量</t>
  </si>
  <si>
    <t>万  元</t>
  </si>
  <si>
    <t>快递业务量</t>
  </si>
  <si>
    <t>亿  件</t>
  </si>
  <si>
    <t>运输邮电企业生产情况汇总表</t>
  </si>
  <si>
    <t>去年同月</t>
  </si>
  <si>
    <t>货运量合计</t>
  </si>
  <si>
    <t xml:space="preserve">  铁  路</t>
  </si>
  <si>
    <t xml:space="preserve">  水  运</t>
  </si>
  <si>
    <t xml:space="preserve">  公  路</t>
  </si>
  <si>
    <t xml:space="preserve">  机  场（吞吐量）</t>
  </si>
  <si>
    <t>货运周转量合计</t>
  </si>
  <si>
    <t xml:space="preserve">  航  空</t>
  </si>
  <si>
    <t>旅客发送量合计</t>
  </si>
  <si>
    <t xml:space="preserve">  港  口</t>
  </si>
  <si>
    <t xml:space="preserve">  机  场</t>
  </si>
  <si>
    <t>旅客周转量合计</t>
  </si>
  <si>
    <r>
      <t xml:space="preserve"> </t>
    </r>
    <r>
      <rPr>
        <sz val="11"/>
        <color theme="1"/>
        <rFont val="Calibri"/>
        <family val="0"/>
      </rPr>
      <t xml:space="preserve">   水水中转比率</t>
    </r>
  </si>
  <si>
    <t>%</t>
  </si>
  <si>
    <r>
      <t xml:space="preserve"> </t>
    </r>
    <r>
      <rPr>
        <sz val="11"/>
        <color theme="1"/>
        <rFont val="Calibri"/>
        <family val="0"/>
      </rPr>
      <t xml:space="preserve">   国际中转比率</t>
    </r>
  </si>
  <si>
    <t>国家邮政业务总量</t>
  </si>
  <si>
    <t>机场旅客吞吐量</t>
  </si>
  <si>
    <t>注：1.从2012年1月起，东方航空公司统计口径有所调整，因云南等地成立独立子公司，包括东航云南有限公司在内的三家子公司的数据不再包含于公司业务总数中。</t>
  </si>
  <si>
    <t xml:space="preserve">    2.部分指标的绝对数放大了计量单位，由于“四舍五入”的原因，数据的分组数合计不等于总计数，两者可能有尾数的出入。</t>
  </si>
  <si>
    <t xml:space="preserve">    3.铁路客运量包括金山公司客运量。</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</si>
</sst>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 \ \ \ \ \ \ \ \ \ \ \ \ \ \ \ "/>
    <numFmt numFmtId="180" formatCode="0.00\ \ \ \ \ "/>
    <numFmt numFmtId="181" formatCode="0.0_);[Red]\(0.0\)"/>
    <numFmt numFmtId="182" formatCode="&quot;Yes&quot;;&quot;Yes&quot;;&quot;No&quot;"/>
    <numFmt numFmtId="183" formatCode="&quot;True&quot;;&quot;True&quot;;&quot;False&quot;"/>
    <numFmt numFmtId="184" formatCode="&quot;On&quot;;&quot;On&quot;;&quot;Off&quot;"/>
    <numFmt numFmtId="185" formatCode="[$€-2]\ #,##0.00_);[Red]\([$€-2]\ #,##0.00\)"/>
    <numFmt numFmtId="186" formatCode="0_);[Red]\(0\)"/>
    <numFmt numFmtId="187" formatCode="0;[Red]0"/>
    <numFmt numFmtId="188" formatCode="0.000000;[Red]0.000000"/>
    <numFmt numFmtId="189" formatCode="0.0"/>
    <numFmt numFmtId="190" formatCode="0.0%"/>
    <numFmt numFmtId="191" formatCode="0.00_);[Red]\(0.00\)"/>
  </numFmts>
  <fonts count="47">
    <font>
      <sz val="11"/>
      <color theme="1"/>
      <name val="Calibri"/>
      <family val="0"/>
    </font>
    <font>
      <sz val="11"/>
      <color indexed="8"/>
      <name val="宋体"/>
      <family val="0"/>
    </font>
    <font>
      <sz val="9"/>
      <name val="宋体"/>
      <family val="0"/>
    </font>
    <font>
      <sz val="12"/>
      <color indexed="8"/>
      <name val="宋体"/>
      <family val="0"/>
    </font>
    <font>
      <sz val="16"/>
      <color indexed="8"/>
      <name val="黑体"/>
      <family val="3"/>
    </font>
    <font>
      <sz val="12"/>
      <color indexed="8"/>
      <name val="黑体"/>
      <family val="3"/>
    </font>
    <font>
      <sz val="12"/>
      <name val="宋体"/>
      <family val="0"/>
    </font>
    <font>
      <sz val="11"/>
      <color indexed="10"/>
      <name val="宋体"/>
      <family val="0"/>
    </font>
    <font>
      <b/>
      <sz val="12"/>
      <name val="宋体"/>
      <family val="0"/>
    </font>
    <font>
      <u val="single"/>
      <sz val="11"/>
      <color indexed="12"/>
      <name val="宋体"/>
      <family val="0"/>
    </font>
    <font>
      <u val="single"/>
      <sz val="11"/>
      <color indexed="36"/>
      <name val="宋体"/>
      <family val="0"/>
    </font>
    <font>
      <b/>
      <sz val="14"/>
      <name val="宋体"/>
      <family val="0"/>
    </font>
    <font>
      <sz val="12"/>
      <name val="隶书"/>
      <family val="3"/>
    </font>
    <font>
      <sz val="10"/>
      <name val="宋体"/>
      <family val="0"/>
    </font>
    <font>
      <sz val="11"/>
      <color indexed="2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宋体"/>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19" borderId="0" applyNumberFormat="0" applyBorder="0" applyAlignment="0" applyProtection="0"/>
    <xf numFmtId="0" fontId="14" fillId="3" borderId="0" applyNumberFormat="0" applyBorder="0" applyAlignment="0" applyProtection="0"/>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pplyNumberFormat="0" applyFill="0" applyBorder="0" applyAlignment="0" applyProtection="0"/>
    <xf numFmtId="0" fontId="36" fillId="20"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1" borderId="5" applyNumberFormat="0" applyAlignment="0" applyProtection="0"/>
    <xf numFmtId="0" fontId="39" fillId="22"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43" fillId="29" borderId="0" applyNumberFormat="0" applyBorder="0" applyAlignment="0" applyProtection="0"/>
    <xf numFmtId="0" fontId="44" fillId="21" borderId="8" applyNumberFormat="0" applyAlignment="0" applyProtection="0"/>
    <xf numFmtId="0" fontId="45" fillId="30" borderId="5" applyNumberFormat="0" applyAlignment="0" applyProtection="0"/>
    <xf numFmtId="0" fontId="10" fillId="0" borderId="0" applyNumberFormat="0" applyFill="0" applyBorder="0" applyAlignment="0" applyProtection="0"/>
    <xf numFmtId="0" fontId="1" fillId="31" borderId="9" applyNumberFormat="0" applyFont="0" applyAlignment="0" applyProtection="0"/>
  </cellStyleXfs>
  <cellXfs count="146">
    <xf numFmtId="0" fontId="0" fillId="0" borderId="0" xfId="0" applyFont="1" applyAlignment="1">
      <alignment vertical="center"/>
    </xf>
    <xf numFmtId="0" fontId="6" fillId="0" borderId="0" xfId="46">
      <alignment vertical="center"/>
      <protection/>
    </xf>
    <xf numFmtId="0" fontId="6" fillId="0" borderId="0" xfId="46" applyBorder="1" applyAlignment="1">
      <alignment vertical="center"/>
      <protection/>
    </xf>
    <xf numFmtId="0" fontId="6" fillId="0" borderId="0" xfId="46" applyAlignment="1">
      <alignment vertical="center"/>
      <protection/>
    </xf>
    <xf numFmtId="0" fontId="7" fillId="0" borderId="0" xfId="46" applyFont="1" applyAlignment="1">
      <alignment vertical="center"/>
      <protection/>
    </xf>
    <xf numFmtId="0" fontId="3" fillId="0" borderId="0" xfId="46" applyFont="1" applyBorder="1" applyAlignment="1">
      <alignment horizontal="justify" vertical="center" wrapText="1"/>
      <protection/>
    </xf>
    <xf numFmtId="0" fontId="3" fillId="32" borderId="10" xfId="46" applyFont="1" applyFill="1" applyBorder="1" applyAlignment="1">
      <alignment horizontal="center" vertical="center" wrapText="1"/>
      <protection/>
    </xf>
    <xf numFmtId="0" fontId="3" fillId="0" borderId="11" xfId="46" applyFont="1" applyBorder="1" applyAlignment="1">
      <alignment horizontal="center" vertical="center"/>
      <protection/>
    </xf>
    <xf numFmtId="0" fontId="3" fillId="0" borderId="11" xfId="46" applyFont="1" applyBorder="1" applyAlignment="1">
      <alignment horizontal="center" vertical="center" wrapText="1"/>
      <protection/>
    </xf>
    <xf numFmtId="0" fontId="3" fillId="0" borderId="12" xfId="46" applyFont="1" applyBorder="1" applyAlignment="1">
      <alignment horizontal="center" vertical="center" wrapText="1"/>
      <protection/>
    </xf>
    <xf numFmtId="0" fontId="3" fillId="0" borderId="10" xfId="46" applyFont="1" applyBorder="1" applyAlignment="1">
      <alignment horizontal="justify" vertical="center" wrapText="1"/>
      <protection/>
    </xf>
    <xf numFmtId="0" fontId="6" fillId="0" borderId="0" xfId="46" applyFont="1" applyAlignment="1">
      <alignment vertical="center"/>
      <protection/>
    </xf>
    <xf numFmtId="176" fontId="6" fillId="0" borderId="11" xfId="0" applyNumberFormat="1" applyFont="1" applyBorder="1" applyAlignment="1">
      <alignment/>
    </xf>
    <xf numFmtId="177" fontId="6" fillId="0" borderId="11" xfId="0" applyNumberFormat="1" applyFont="1" applyBorder="1" applyAlignment="1">
      <alignment/>
    </xf>
    <xf numFmtId="176" fontId="6" fillId="0" borderId="11" xfId="44" applyNumberFormat="1" applyFont="1" applyFill="1" applyBorder="1">
      <alignment/>
      <protection/>
    </xf>
    <xf numFmtId="176" fontId="3" fillId="0" borderId="13" xfId="47" applyNumberFormat="1" applyFont="1" applyFill="1" applyBorder="1">
      <alignment vertical="center"/>
      <protection/>
    </xf>
    <xf numFmtId="176" fontId="6" fillId="0" borderId="11" xfId="0" applyNumberFormat="1" applyFont="1" applyFill="1" applyBorder="1" applyAlignment="1">
      <alignment/>
    </xf>
    <xf numFmtId="177" fontId="6" fillId="0" borderId="11" xfId="0" applyNumberFormat="1" applyFont="1" applyFill="1" applyBorder="1" applyAlignment="1">
      <alignment/>
    </xf>
    <xf numFmtId="177" fontId="6" fillId="0" borderId="12" xfId="0" applyNumberFormat="1" applyFont="1" applyFill="1" applyBorder="1" applyAlignment="1">
      <alignment/>
    </xf>
    <xf numFmtId="0" fontId="6" fillId="0" borderId="0" xfId="42">
      <alignment/>
      <protection/>
    </xf>
    <xf numFmtId="176" fontId="0" fillId="0" borderId="14" xfId="45" applyNumberFormat="1" applyFont="1" applyFill="1" applyBorder="1" applyAlignment="1">
      <alignment horizontal="center" vertical="center"/>
      <protection/>
    </xf>
    <xf numFmtId="176" fontId="0" fillId="0" borderId="11" xfId="45" applyNumberFormat="1" applyFont="1" applyFill="1" applyBorder="1" applyAlignment="1">
      <alignment horizontal="center" vertical="center"/>
      <protection/>
    </xf>
    <xf numFmtId="186" fontId="0" fillId="0" borderId="14" xfId="45" applyNumberFormat="1" applyFont="1" applyFill="1" applyBorder="1" applyAlignment="1">
      <alignment horizontal="center" vertical="center"/>
      <protection/>
    </xf>
    <xf numFmtId="177" fontId="0" fillId="0" borderId="11" xfId="45" applyNumberFormat="1" applyFont="1" applyFill="1" applyBorder="1" applyAlignment="1">
      <alignment horizontal="center" vertical="center"/>
      <protection/>
    </xf>
    <xf numFmtId="2" fontId="0" fillId="0" borderId="11" xfId="45" applyNumberFormat="1" applyFont="1" applyFill="1" applyBorder="1" applyAlignment="1">
      <alignment horizontal="center" vertical="center"/>
      <protection/>
    </xf>
    <xf numFmtId="177" fontId="0" fillId="0" borderId="14" xfId="45" applyNumberFormat="1" applyFont="1" applyFill="1" applyBorder="1" applyAlignment="1">
      <alignment horizontal="center" vertical="center"/>
      <protection/>
    </xf>
    <xf numFmtId="176" fontId="0" fillId="0" borderId="15" xfId="45" applyNumberFormat="1" applyFont="1" applyFill="1" applyBorder="1" applyAlignment="1">
      <alignment horizontal="left" vertical="center"/>
      <protection/>
    </xf>
    <xf numFmtId="176" fontId="0" fillId="0" borderId="16" xfId="45" applyNumberFormat="1" applyFont="1" applyFill="1" applyBorder="1" applyAlignment="1">
      <alignment horizontal="center"/>
      <protection/>
    </xf>
    <xf numFmtId="186" fontId="0" fillId="0" borderId="16" xfId="45" applyNumberFormat="1" applyFont="1" applyFill="1" applyBorder="1" applyAlignment="1">
      <alignment horizontal="center"/>
      <protection/>
    </xf>
    <xf numFmtId="176" fontId="6" fillId="0" borderId="16" xfId="45" applyNumberFormat="1" applyFont="1" applyFill="1" applyBorder="1">
      <alignment/>
      <protection/>
    </xf>
    <xf numFmtId="177" fontId="6" fillId="0" borderId="16" xfId="45" applyNumberFormat="1" applyFont="1" applyFill="1" applyBorder="1" applyAlignment="1">
      <alignment horizontal="center"/>
      <protection/>
    </xf>
    <xf numFmtId="176" fontId="6" fillId="0" borderId="16" xfId="45" applyNumberFormat="1" applyFont="1" applyFill="1" applyBorder="1" applyAlignment="1">
      <alignment horizontal="right"/>
      <protection/>
    </xf>
    <xf numFmtId="2" fontId="6" fillId="0" borderId="16" xfId="45" applyNumberFormat="1" applyFont="1" applyFill="1" applyBorder="1" applyAlignment="1">
      <alignment horizontal="right"/>
      <protection/>
    </xf>
    <xf numFmtId="177" fontId="6" fillId="0" borderId="17" xfId="45" applyNumberFormat="1" applyFont="1" applyFill="1" applyBorder="1">
      <alignment/>
      <protection/>
    </xf>
    <xf numFmtId="176" fontId="0" fillId="0" borderId="18" xfId="45" applyNumberFormat="1" applyFont="1" applyFill="1" applyBorder="1" applyAlignment="1">
      <alignment horizontal="left" vertical="center"/>
      <protection/>
    </xf>
    <xf numFmtId="176" fontId="0" fillId="0" borderId="13" xfId="45" applyNumberFormat="1" applyFont="1" applyFill="1" applyBorder="1" applyAlignment="1">
      <alignment horizontal="center"/>
      <protection/>
    </xf>
    <xf numFmtId="186" fontId="0" fillId="0" borderId="13" xfId="45" applyNumberFormat="1" applyFont="1" applyFill="1" applyBorder="1" applyAlignment="1">
      <alignment horizontal="center"/>
      <protection/>
    </xf>
    <xf numFmtId="176" fontId="6" fillId="0" borderId="13" xfId="42" applyNumberFormat="1" applyFill="1" applyBorder="1" applyAlignment="1">
      <alignment vertical="center"/>
      <protection/>
    </xf>
    <xf numFmtId="177" fontId="6" fillId="0" borderId="13" xfId="48" applyNumberFormat="1" applyFont="1" applyFill="1" applyBorder="1">
      <alignment vertical="center"/>
      <protection/>
    </xf>
    <xf numFmtId="177" fontId="6" fillId="0" borderId="19" xfId="48" applyNumberFormat="1" applyFont="1" applyFill="1" applyBorder="1">
      <alignment vertical="center"/>
      <protection/>
    </xf>
    <xf numFmtId="0" fontId="6" fillId="0" borderId="0" xfId="42" applyFont="1">
      <alignment/>
      <protection/>
    </xf>
    <xf numFmtId="187" fontId="6" fillId="0" borderId="0" xfId="42" applyNumberFormat="1" applyFont="1">
      <alignment/>
      <protection/>
    </xf>
    <xf numFmtId="188" fontId="6" fillId="0" borderId="0" xfId="42" applyNumberFormat="1" applyFont="1">
      <alignment/>
      <protection/>
    </xf>
    <xf numFmtId="177" fontId="6" fillId="0" borderId="0" xfId="42" applyNumberFormat="1" applyFont="1">
      <alignment/>
      <protection/>
    </xf>
    <xf numFmtId="176" fontId="0" fillId="0" borderId="20" xfId="45" applyNumberFormat="1" applyFont="1" applyFill="1" applyBorder="1" applyAlignment="1">
      <alignment horizontal="left" vertical="center"/>
      <protection/>
    </xf>
    <xf numFmtId="176" fontId="0" fillId="0" borderId="21" xfId="45" applyNumberFormat="1" applyFont="1" applyFill="1" applyBorder="1" applyAlignment="1">
      <alignment horizontal="center"/>
      <protection/>
    </xf>
    <xf numFmtId="186" fontId="0" fillId="0" borderId="21" xfId="45" applyNumberFormat="1" applyFont="1" applyFill="1" applyBorder="1" applyAlignment="1">
      <alignment horizontal="center"/>
      <protection/>
    </xf>
    <xf numFmtId="176" fontId="6" fillId="0" borderId="21" xfId="42" applyNumberFormat="1" applyFill="1" applyBorder="1" applyAlignment="1">
      <alignment vertical="center"/>
      <protection/>
    </xf>
    <xf numFmtId="176" fontId="0" fillId="0" borderId="0" xfId="45" applyNumberFormat="1" applyFont="1" applyFill="1" applyBorder="1" applyAlignment="1">
      <alignment horizontal="left" vertical="center"/>
      <protection/>
    </xf>
    <xf numFmtId="186" fontId="0" fillId="0" borderId="0" xfId="45" applyNumberFormat="1" applyFont="1" applyFill="1" applyBorder="1" applyAlignment="1">
      <alignment horizontal="center"/>
      <protection/>
    </xf>
    <xf numFmtId="176" fontId="3" fillId="0" borderId="13" xfId="45" applyNumberFormat="1" applyFont="1" applyFill="1" applyBorder="1">
      <alignment/>
      <protection/>
    </xf>
    <xf numFmtId="176" fontId="3" fillId="0" borderId="0" xfId="45" applyNumberFormat="1" applyFont="1" applyFill="1" applyBorder="1">
      <alignment/>
      <protection/>
    </xf>
    <xf numFmtId="177" fontId="6" fillId="0" borderId="16" xfId="48" applyNumberFormat="1" applyFont="1" applyFill="1" applyBorder="1">
      <alignment vertical="center"/>
      <protection/>
    </xf>
    <xf numFmtId="2" fontId="3" fillId="0" borderId="18" xfId="45" applyNumberFormat="1" applyFont="1" applyFill="1" applyBorder="1">
      <alignment/>
      <protection/>
    </xf>
    <xf numFmtId="2" fontId="3" fillId="0" borderId="17" xfId="45" applyNumberFormat="1" applyFont="1" applyFill="1" applyBorder="1">
      <alignment/>
      <protection/>
    </xf>
    <xf numFmtId="176" fontId="6" fillId="0" borderId="13" xfId="48" applyNumberFormat="1" applyFont="1" applyFill="1" applyBorder="1">
      <alignment vertical="center"/>
      <protection/>
    </xf>
    <xf numFmtId="176" fontId="6" fillId="0" borderId="0" xfId="42" applyNumberFormat="1">
      <alignment/>
      <protection/>
    </xf>
    <xf numFmtId="176" fontId="6" fillId="0" borderId="21" xfId="48" applyNumberFormat="1" applyFont="1" applyFill="1" applyBorder="1">
      <alignment vertical="center"/>
      <protection/>
    </xf>
    <xf numFmtId="177" fontId="6" fillId="0" borderId="21" xfId="48" applyNumberFormat="1" applyFont="1" applyFill="1" applyBorder="1">
      <alignment vertical="center"/>
      <protection/>
    </xf>
    <xf numFmtId="177" fontId="6" fillId="0" borderId="22" xfId="48" applyNumberFormat="1" applyFont="1" applyFill="1" applyBorder="1">
      <alignment vertical="center"/>
      <protection/>
    </xf>
    <xf numFmtId="177" fontId="3" fillId="0" borderId="13" xfId="45" applyNumberFormat="1" applyFont="1" applyFill="1" applyBorder="1">
      <alignment/>
      <protection/>
    </xf>
    <xf numFmtId="177" fontId="3" fillId="0" borderId="0" xfId="45" applyNumberFormat="1" applyFont="1" applyFill="1" applyBorder="1">
      <alignment/>
      <protection/>
    </xf>
    <xf numFmtId="176" fontId="0" fillId="0" borderId="13" xfId="45" applyNumberFormat="1" applyFont="1" applyFill="1" applyBorder="1">
      <alignment/>
      <protection/>
    </xf>
    <xf numFmtId="176" fontId="3" fillId="0" borderId="13" xfId="48" applyNumberFormat="1" applyFont="1" applyFill="1" applyBorder="1">
      <alignment vertical="center"/>
      <protection/>
    </xf>
    <xf numFmtId="177" fontId="3" fillId="0" borderId="13" xfId="48" applyNumberFormat="1" applyFont="1" applyFill="1" applyBorder="1">
      <alignment vertical="center"/>
      <protection/>
    </xf>
    <xf numFmtId="177" fontId="3" fillId="0" borderId="19" xfId="48" applyNumberFormat="1" applyFont="1" applyFill="1" applyBorder="1">
      <alignment vertical="center"/>
      <protection/>
    </xf>
    <xf numFmtId="0" fontId="6" fillId="0" borderId="0" xfId="42" applyFill="1">
      <alignment/>
      <protection/>
    </xf>
    <xf numFmtId="176" fontId="46" fillId="0" borderId="13" xfId="48" applyNumberFormat="1" applyFont="1" applyFill="1" applyBorder="1">
      <alignment vertical="center"/>
      <protection/>
    </xf>
    <xf numFmtId="177" fontId="46" fillId="0" borderId="19" xfId="48" applyNumberFormat="1" applyFont="1" applyFill="1" applyBorder="1">
      <alignment vertical="center"/>
      <protection/>
    </xf>
    <xf numFmtId="176" fontId="3" fillId="0" borderId="21" xfId="48" applyNumberFormat="1" applyFont="1" applyFill="1" applyBorder="1">
      <alignment vertical="center"/>
      <protection/>
    </xf>
    <xf numFmtId="177" fontId="3" fillId="0" borderId="21" xfId="48" applyNumberFormat="1" applyFont="1" applyFill="1" applyBorder="1">
      <alignment vertical="center"/>
      <protection/>
    </xf>
    <xf numFmtId="177" fontId="3" fillId="0" borderId="22" xfId="48" applyNumberFormat="1" applyFont="1" applyFill="1" applyBorder="1">
      <alignment vertical="center"/>
      <protection/>
    </xf>
    <xf numFmtId="176" fontId="0" fillId="0" borderId="15" xfId="45" applyNumberFormat="1" applyFont="1" applyFill="1" applyBorder="1">
      <alignment/>
      <protection/>
    </xf>
    <xf numFmtId="176" fontId="3" fillId="0" borderId="16" xfId="45" applyNumberFormat="1" applyFont="1" applyFill="1" applyBorder="1">
      <alignment/>
      <protection/>
    </xf>
    <xf numFmtId="177" fontId="3" fillId="0" borderId="16" xfId="45" applyNumberFormat="1" applyFont="1" applyFill="1" applyBorder="1" applyAlignment="1">
      <alignment horizontal="center"/>
      <protection/>
    </xf>
    <xf numFmtId="177" fontId="3" fillId="0" borderId="17" xfId="45" applyNumberFormat="1" applyFont="1" applyFill="1" applyBorder="1">
      <alignment/>
      <protection/>
    </xf>
    <xf numFmtId="176" fontId="0" fillId="0" borderId="18" xfId="45" applyNumberFormat="1" applyFont="1" applyFill="1" applyBorder="1" applyAlignment="1">
      <alignment vertical="center"/>
      <protection/>
    </xf>
    <xf numFmtId="176" fontId="6" fillId="0" borderId="0" xfId="42" applyNumberFormat="1" applyFont="1">
      <alignment/>
      <protection/>
    </xf>
    <xf numFmtId="0" fontId="6" fillId="0" borderId="0" xfId="42" applyFont="1" applyFill="1">
      <alignment/>
      <protection/>
    </xf>
    <xf numFmtId="176" fontId="6" fillId="0" borderId="0" xfId="42" applyNumberFormat="1" applyFont="1" applyFill="1">
      <alignment/>
      <protection/>
    </xf>
    <xf numFmtId="176" fontId="3" fillId="0" borderId="0" xfId="42" applyNumberFormat="1" applyFont="1" applyFill="1" applyBorder="1">
      <alignment/>
      <protection/>
    </xf>
    <xf numFmtId="176" fontId="0" fillId="0" borderId="15" xfId="45" applyNumberFormat="1" applyFont="1" applyFill="1" applyBorder="1" applyAlignment="1">
      <alignment vertical="center"/>
      <protection/>
    </xf>
    <xf numFmtId="176" fontId="3" fillId="0" borderId="16" xfId="45" applyNumberFormat="1" applyFont="1" applyFill="1" applyBorder="1" applyAlignment="1">
      <alignment horizontal="center"/>
      <protection/>
    </xf>
    <xf numFmtId="176" fontId="3" fillId="0" borderId="17" xfId="45" applyNumberFormat="1" applyFont="1" applyFill="1" applyBorder="1" applyAlignment="1">
      <alignment horizontal="center"/>
      <protection/>
    </xf>
    <xf numFmtId="186" fontId="0" fillId="0" borderId="13" xfId="45" applyNumberFormat="1" applyFont="1" applyFill="1" applyBorder="1" applyAlignment="1">
      <alignment horizontal="center" vertical="center"/>
      <protection/>
    </xf>
    <xf numFmtId="176" fontId="0" fillId="0" borderId="20" xfId="45" applyNumberFormat="1" applyFont="1" applyFill="1" applyBorder="1" applyAlignment="1">
      <alignment vertical="center"/>
      <protection/>
    </xf>
    <xf numFmtId="186" fontId="0" fillId="0" borderId="21" xfId="45" applyNumberFormat="1" applyFont="1" applyFill="1" applyBorder="1" applyAlignment="1">
      <alignment horizontal="center" vertical="center"/>
      <protection/>
    </xf>
    <xf numFmtId="178" fontId="3" fillId="0" borderId="21" xfId="48" applyNumberFormat="1" applyFont="1" applyFill="1" applyBorder="1">
      <alignment vertical="center"/>
      <protection/>
    </xf>
    <xf numFmtId="178" fontId="6" fillId="0" borderId="21" xfId="48" applyNumberFormat="1" applyFont="1" applyFill="1" applyBorder="1">
      <alignment vertical="center"/>
      <protection/>
    </xf>
    <xf numFmtId="177" fontId="3" fillId="0" borderId="16" xfId="45" applyNumberFormat="1" applyFont="1" applyFill="1" applyBorder="1">
      <alignment/>
      <protection/>
    </xf>
    <xf numFmtId="177" fontId="6" fillId="0" borderId="0" xfId="42" applyNumberFormat="1">
      <alignment/>
      <protection/>
    </xf>
    <xf numFmtId="176" fontId="6" fillId="0" borderId="18" xfId="45" applyNumberFormat="1" applyFont="1" applyFill="1" applyBorder="1" applyAlignment="1">
      <alignment vertical="center"/>
      <protection/>
    </xf>
    <xf numFmtId="176" fontId="6" fillId="0" borderId="20" xfId="45" applyNumberFormat="1" applyFont="1" applyFill="1" applyBorder="1" applyAlignment="1">
      <alignment vertical="center"/>
      <protection/>
    </xf>
    <xf numFmtId="177" fontId="3" fillId="0" borderId="13" xfId="45" applyNumberFormat="1" applyFont="1" applyFill="1" applyBorder="1" applyAlignment="1">
      <alignment horizontal="center"/>
      <protection/>
    </xf>
    <xf numFmtId="176" fontId="3" fillId="0" borderId="0" xfId="45" applyNumberFormat="1" applyFont="1" applyFill="1">
      <alignment/>
      <protection/>
    </xf>
    <xf numFmtId="0" fontId="3" fillId="0" borderId="13" xfId="45" applyFont="1" applyFill="1" applyBorder="1">
      <alignment/>
      <protection/>
    </xf>
    <xf numFmtId="178" fontId="3" fillId="33" borderId="16" xfId="48" applyNumberFormat="1" applyFont="1" applyFill="1" applyBorder="1">
      <alignment vertical="center"/>
      <protection/>
    </xf>
    <xf numFmtId="177" fontId="3" fillId="33" borderId="16" xfId="48" applyNumberFormat="1" applyFont="1" applyFill="1" applyBorder="1">
      <alignment vertical="center"/>
      <protection/>
    </xf>
    <xf numFmtId="178" fontId="3" fillId="0" borderId="16" xfId="48" applyNumberFormat="1" applyFont="1" applyFill="1" applyBorder="1">
      <alignment vertical="center"/>
      <protection/>
    </xf>
    <xf numFmtId="177" fontId="3" fillId="0" borderId="17" xfId="48" applyNumberFormat="1" applyFont="1" applyFill="1" applyBorder="1">
      <alignment vertical="center"/>
      <protection/>
    </xf>
    <xf numFmtId="176" fontId="0" fillId="0" borderId="20" xfId="45" applyNumberFormat="1" applyFont="1" applyFill="1" applyBorder="1" applyAlignment="1">
      <alignment horizontal="center" vertical="center"/>
      <protection/>
    </xf>
    <xf numFmtId="176" fontId="0" fillId="0" borderId="0" xfId="45" applyNumberFormat="1" applyFont="1" applyFill="1" applyBorder="1" applyAlignment="1">
      <alignment horizontal="center"/>
      <protection/>
    </xf>
    <xf numFmtId="189" fontId="12" fillId="0" borderId="0" xfId="48" applyNumberFormat="1" applyFont="1" applyFill="1" applyBorder="1" applyAlignment="1">
      <alignment horizontal="right"/>
      <protection/>
    </xf>
    <xf numFmtId="177" fontId="0" fillId="0" borderId="0" xfId="48" applyNumberFormat="1" applyFont="1" applyFill="1" applyBorder="1">
      <alignment vertical="center"/>
      <protection/>
    </xf>
    <xf numFmtId="176" fontId="0" fillId="0" borderId="0" xfId="48" applyNumberFormat="1" applyFont="1" applyFill="1" applyBorder="1">
      <alignment vertical="center"/>
      <protection/>
    </xf>
    <xf numFmtId="0" fontId="0" fillId="0" borderId="0" xfId="48" applyFont="1" applyFill="1" applyBorder="1">
      <alignment vertical="center"/>
      <protection/>
    </xf>
    <xf numFmtId="0" fontId="6" fillId="0" borderId="0" xfId="42" applyNumberFormat="1">
      <alignment/>
      <protection/>
    </xf>
    <xf numFmtId="176" fontId="0" fillId="0" borderId="16" xfId="48" applyNumberFormat="1" applyFont="1" applyFill="1" applyBorder="1">
      <alignment vertical="center"/>
      <protection/>
    </xf>
    <xf numFmtId="177" fontId="0" fillId="0" borderId="16" xfId="48" applyNumberFormat="1" applyFont="1" applyFill="1" applyBorder="1">
      <alignment vertical="center"/>
      <protection/>
    </xf>
    <xf numFmtId="177" fontId="46" fillId="0" borderId="17" xfId="48" applyNumberFormat="1" applyFont="1" applyFill="1" applyBorder="1">
      <alignment vertical="center"/>
      <protection/>
    </xf>
    <xf numFmtId="176" fontId="0" fillId="0" borderId="18" xfId="45" applyNumberFormat="1" applyFont="1" applyFill="1" applyBorder="1" applyAlignment="1">
      <alignment horizontal="left"/>
      <protection/>
    </xf>
    <xf numFmtId="176" fontId="0" fillId="0" borderId="13" xfId="48" applyNumberFormat="1" applyFont="1" applyFill="1" applyBorder="1">
      <alignment vertical="center"/>
      <protection/>
    </xf>
    <xf numFmtId="177" fontId="0" fillId="0" borderId="13" xfId="48" applyNumberFormat="1" applyFont="1" applyFill="1" applyBorder="1">
      <alignment vertical="center"/>
      <protection/>
    </xf>
    <xf numFmtId="177" fontId="0" fillId="0" borderId="19" xfId="48" applyNumberFormat="1" applyFont="1" applyFill="1" applyBorder="1">
      <alignment vertical="center"/>
      <protection/>
    </xf>
    <xf numFmtId="190" fontId="0" fillId="0" borderId="0" xfId="34" applyNumberFormat="1" applyFont="1" applyAlignment="1">
      <alignment/>
    </xf>
    <xf numFmtId="176" fontId="0" fillId="0" borderId="20" xfId="45" applyNumberFormat="1" applyFont="1" applyFill="1" applyBorder="1" applyAlignment="1">
      <alignment horizontal="left"/>
      <protection/>
    </xf>
    <xf numFmtId="176" fontId="0" fillId="0" borderId="21" xfId="48" applyNumberFormat="1" applyFont="1" applyFill="1" applyBorder="1">
      <alignment vertical="center"/>
      <protection/>
    </xf>
    <xf numFmtId="177" fontId="0" fillId="0" borderId="21" xfId="48" applyNumberFormat="1" applyFont="1" applyFill="1" applyBorder="1">
      <alignment vertical="center"/>
      <protection/>
    </xf>
    <xf numFmtId="177" fontId="0" fillId="0" borderId="22" xfId="48" applyNumberFormat="1" applyFont="1" applyFill="1" applyBorder="1">
      <alignment vertical="center"/>
      <protection/>
    </xf>
    <xf numFmtId="176" fontId="0" fillId="0" borderId="15" xfId="45" applyNumberFormat="1" applyFont="1" applyFill="1" applyBorder="1" applyAlignment="1">
      <alignment horizontal="left"/>
      <protection/>
    </xf>
    <xf numFmtId="177" fontId="0" fillId="0" borderId="17" xfId="48" applyNumberFormat="1" applyFont="1" applyFill="1" applyBorder="1">
      <alignment vertical="center"/>
      <protection/>
    </xf>
    <xf numFmtId="191" fontId="0" fillId="0" borderId="13" xfId="48" applyNumberFormat="1" applyFont="1" applyFill="1" applyBorder="1">
      <alignment vertical="center"/>
      <protection/>
    </xf>
    <xf numFmtId="191" fontId="0" fillId="0" borderId="21" xfId="48" applyNumberFormat="1" applyFont="1" applyFill="1" applyBorder="1">
      <alignment vertical="center"/>
      <protection/>
    </xf>
    <xf numFmtId="176" fontId="0" fillId="0" borderId="18" xfId="45" applyNumberFormat="1" applyFont="1" applyFill="1" applyBorder="1">
      <alignment/>
      <protection/>
    </xf>
    <xf numFmtId="176" fontId="0" fillId="0" borderId="16" xfId="45" applyNumberFormat="1" applyFont="1" applyFill="1" applyBorder="1">
      <alignment/>
      <protection/>
    </xf>
    <xf numFmtId="176" fontId="0" fillId="0" borderId="10" xfId="45" applyNumberFormat="1" applyFont="1" applyFill="1" applyBorder="1" applyAlignment="1">
      <alignment vertical="center"/>
      <protection/>
    </xf>
    <xf numFmtId="176" fontId="0" fillId="0" borderId="11" xfId="45" applyNumberFormat="1" applyFont="1" applyFill="1" applyBorder="1" applyAlignment="1">
      <alignment horizontal="center"/>
      <protection/>
    </xf>
    <xf numFmtId="186" fontId="0" fillId="0" borderId="11" xfId="45" applyNumberFormat="1" applyFont="1" applyFill="1" applyBorder="1" applyAlignment="1">
      <alignment horizontal="center"/>
      <protection/>
    </xf>
    <xf numFmtId="176" fontId="0" fillId="0" borderId="11" xfId="45" applyNumberFormat="1" applyFont="1" applyFill="1" applyBorder="1">
      <alignment/>
      <protection/>
    </xf>
    <xf numFmtId="177" fontId="0" fillId="0" borderId="11" xfId="45" applyNumberFormat="1" applyFont="1" applyFill="1" applyBorder="1">
      <alignment/>
      <protection/>
    </xf>
    <xf numFmtId="177" fontId="0" fillId="0" borderId="12" xfId="45" applyNumberFormat="1" applyFont="1" applyFill="1" applyBorder="1">
      <alignment/>
      <protection/>
    </xf>
    <xf numFmtId="0" fontId="13" fillId="0" borderId="0" xfId="45" applyFont="1" applyFill="1">
      <alignment/>
      <protection/>
    </xf>
    <xf numFmtId="0" fontId="0" fillId="0" borderId="0" xfId="45" applyFont="1" applyFill="1">
      <alignment/>
      <protection/>
    </xf>
    <xf numFmtId="0" fontId="0" fillId="0" borderId="0" xfId="48" applyFont="1" applyFill="1">
      <alignment vertical="center"/>
      <protection/>
    </xf>
    <xf numFmtId="176" fontId="11" fillId="0" borderId="0" xfId="45" applyNumberFormat="1" applyFont="1" applyFill="1" applyBorder="1" applyAlignment="1">
      <alignment horizontal="center" vertical="center"/>
      <protection/>
    </xf>
    <xf numFmtId="49" fontId="0" fillId="0" borderId="0" xfId="45" applyNumberFormat="1" applyFont="1" applyFill="1" applyBorder="1" applyAlignment="1">
      <alignment horizontal="center"/>
      <protection/>
    </xf>
    <xf numFmtId="49" fontId="0" fillId="0" borderId="23" xfId="45" applyNumberFormat="1" applyFont="1" applyFill="1" applyBorder="1" applyAlignment="1">
      <alignment horizontal="center"/>
      <protection/>
    </xf>
    <xf numFmtId="0" fontId="0" fillId="0" borderId="23" xfId="45" applyNumberFormat="1" applyFont="1" applyFill="1" applyBorder="1" applyAlignment="1">
      <alignment horizontal="center"/>
      <protection/>
    </xf>
    <xf numFmtId="0" fontId="6" fillId="0" borderId="0" xfId="46" applyFont="1" applyAlignment="1">
      <alignment vertical="center"/>
      <protection/>
    </xf>
    <xf numFmtId="0" fontId="6" fillId="0" borderId="0" xfId="46" applyAlignment="1">
      <alignment vertical="center"/>
      <protection/>
    </xf>
    <xf numFmtId="0" fontId="6" fillId="0" borderId="0" xfId="46" applyFont="1" applyAlignment="1">
      <alignment horizontal="left" vertical="center"/>
      <protection/>
    </xf>
    <xf numFmtId="0" fontId="6" fillId="0" borderId="0" xfId="46" applyAlignment="1">
      <alignment horizontal="left" vertical="center"/>
      <protection/>
    </xf>
    <xf numFmtId="0" fontId="4" fillId="0" borderId="0" xfId="46" applyFont="1" applyBorder="1" applyAlignment="1">
      <alignment horizontal="center" vertical="center" wrapText="1"/>
      <protection/>
    </xf>
    <xf numFmtId="57" fontId="5" fillId="0" borderId="0" xfId="46" applyNumberFormat="1" applyFont="1" applyBorder="1" applyAlignment="1">
      <alignment horizontal="center" vertical="center" wrapText="1"/>
      <protection/>
    </xf>
    <xf numFmtId="0" fontId="5" fillId="0" borderId="0" xfId="46" applyFont="1" applyBorder="1" applyAlignment="1">
      <alignment horizontal="center" vertical="center" wrapText="1"/>
      <protection/>
    </xf>
    <xf numFmtId="0" fontId="8" fillId="0" borderId="0" xfId="46" applyFont="1" applyAlignment="1">
      <alignment horizontal="center" vertical="center"/>
      <protection/>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差_交通邮电月报(2012)新版本" xfId="41"/>
    <cellStyle name="常规 2" xfId="42"/>
    <cellStyle name="常规 3" xfId="43"/>
    <cellStyle name="常规_Sheet1_1" xfId="44"/>
    <cellStyle name="常规_Sheet1_1 2" xfId="45"/>
    <cellStyle name="常规_信息公开（交通）" xfId="46"/>
    <cellStyle name="常规_月度运输邮电企业生产情况表（汇总）2" xfId="47"/>
    <cellStyle name="常规_月度运输邮电企业生产情况表（汇总）2 2"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30"/>
  <sheetViews>
    <sheetView zoomScalePageLayoutView="0" workbookViewId="0" topLeftCell="A71">
      <selection activeCell="J113" sqref="J113"/>
    </sheetView>
  </sheetViews>
  <sheetFormatPr defaultColWidth="9.140625" defaultRowHeight="15"/>
  <cols>
    <col min="1" max="1" width="20.421875" style="132" customWidth="1"/>
    <col min="2" max="2" width="10.00390625" style="132" customWidth="1"/>
    <col min="3" max="3" width="9.00390625" style="132" customWidth="1"/>
    <col min="4" max="5" width="14.7109375" style="132" customWidth="1"/>
    <col min="6" max="6" width="9.7109375" style="132" customWidth="1"/>
    <col min="7" max="7" width="16.00390625" style="132" customWidth="1"/>
    <col min="8" max="8" width="15.7109375" style="132" customWidth="1"/>
    <col min="9" max="9" width="10.57421875" style="132" customWidth="1"/>
    <col min="10" max="10" width="9.00390625" style="19" customWidth="1"/>
    <col min="11" max="11" width="15.57421875" style="19" customWidth="1"/>
    <col min="12" max="12" width="14.421875" style="19" customWidth="1"/>
    <col min="13" max="13" width="16.140625" style="19" customWidth="1"/>
    <col min="14" max="14" width="15.421875" style="19" customWidth="1"/>
    <col min="15" max="15" width="9.00390625" style="19" customWidth="1"/>
    <col min="16" max="16" width="13.00390625" style="19" customWidth="1"/>
    <col min="17" max="16384" width="9.00390625" style="19" customWidth="1"/>
  </cols>
  <sheetData>
    <row r="1" spans="1:9" ht="18.75">
      <c r="A1" s="134" t="s">
        <v>24</v>
      </c>
      <c r="B1" s="134"/>
      <c r="C1" s="134"/>
      <c r="D1" s="134"/>
      <c r="E1" s="134"/>
      <c r="F1" s="134"/>
      <c r="G1" s="134"/>
      <c r="H1" s="134"/>
      <c r="I1" s="134"/>
    </row>
    <row r="2" spans="1:9" ht="14.25">
      <c r="A2" s="135" t="s">
        <v>25</v>
      </c>
      <c r="B2" s="135"/>
      <c r="C2" s="135"/>
      <c r="D2" s="135"/>
      <c r="E2" s="135"/>
      <c r="F2" s="135"/>
      <c r="G2" s="135"/>
      <c r="H2" s="135"/>
      <c r="I2" s="135"/>
    </row>
    <row r="3" spans="1:9" ht="14.25">
      <c r="A3" s="20" t="s">
        <v>26</v>
      </c>
      <c r="B3" s="21" t="s">
        <v>27</v>
      </c>
      <c r="C3" s="22" t="s">
        <v>28</v>
      </c>
      <c r="D3" s="21" t="s">
        <v>29</v>
      </c>
      <c r="E3" s="20" t="s">
        <v>30</v>
      </c>
      <c r="F3" s="23" t="s">
        <v>31</v>
      </c>
      <c r="G3" s="20" t="s">
        <v>32</v>
      </c>
      <c r="H3" s="24" t="s">
        <v>33</v>
      </c>
      <c r="I3" s="25" t="s">
        <v>31</v>
      </c>
    </row>
    <row r="4" spans="1:9" ht="14.25">
      <c r="A4" s="26" t="s">
        <v>34</v>
      </c>
      <c r="B4" s="27" t="s">
        <v>35</v>
      </c>
      <c r="C4" s="28"/>
      <c r="D4" s="29"/>
      <c r="E4" s="29"/>
      <c r="F4" s="30"/>
      <c r="G4" s="31"/>
      <c r="H4" s="32"/>
      <c r="I4" s="33"/>
    </row>
    <row r="5" spans="1:18" s="40" customFormat="1" ht="14.25">
      <c r="A5" s="34" t="s">
        <v>36</v>
      </c>
      <c r="B5" s="35" t="s">
        <v>37</v>
      </c>
      <c r="C5" s="36" t="s">
        <v>38</v>
      </c>
      <c r="D5" s="37">
        <v>1120.9815</v>
      </c>
      <c r="E5" s="37">
        <v>1091.4249</v>
      </c>
      <c r="F5" s="38">
        <f>(D5/E5-1)*100</f>
        <v>2.7080745546486984</v>
      </c>
      <c r="G5" s="37">
        <v>4088.1178</v>
      </c>
      <c r="H5" s="37">
        <v>3905.6771</v>
      </c>
      <c r="I5" s="39">
        <f>(G5/H5-1)*100</f>
        <v>4.671167004563692</v>
      </c>
      <c r="M5" s="41"/>
      <c r="N5" s="42"/>
      <c r="O5" s="43"/>
      <c r="P5" s="41"/>
      <c r="Q5" s="41"/>
      <c r="R5" s="43"/>
    </row>
    <row r="6" spans="1:18" s="40" customFormat="1" ht="14.25">
      <c r="A6" s="34" t="s">
        <v>39</v>
      </c>
      <c r="B6" s="35" t="s">
        <v>40</v>
      </c>
      <c r="C6" s="36" t="s">
        <v>41</v>
      </c>
      <c r="D6" s="37">
        <v>101388.3</v>
      </c>
      <c r="E6" s="37">
        <v>98212.4</v>
      </c>
      <c r="F6" s="38">
        <f>(D6/E6-1)*100</f>
        <v>3.233705723513536</v>
      </c>
      <c r="G6" s="37">
        <v>373101.2</v>
      </c>
      <c r="H6" s="37">
        <v>356152.1</v>
      </c>
      <c r="I6" s="39">
        <f>(G6/H6-1)*100</f>
        <v>4.758949898091314</v>
      </c>
      <c r="M6" s="41"/>
      <c r="N6" s="42"/>
      <c r="O6" s="43"/>
      <c r="P6" s="41"/>
      <c r="Q6" s="41"/>
      <c r="R6" s="43"/>
    </row>
    <row r="7" spans="1:18" s="40" customFormat="1" ht="14.25">
      <c r="A7" s="34" t="s">
        <v>42</v>
      </c>
      <c r="B7" s="35" t="s">
        <v>43</v>
      </c>
      <c r="C7" s="36" t="s">
        <v>44</v>
      </c>
      <c r="D7" s="37">
        <v>36.6517128</v>
      </c>
      <c r="E7" s="37">
        <v>41.4950705</v>
      </c>
      <c r="F7" s="38">
        <f>(D7/E7-1)*100</f>
        <v>-11.672127897698115</v>
      </c>
      <c r="G7" s="37">
        <v>147.5961439</v>
      </c>
      <c r="H7" s="37">
        <v>153.3313139</v>
      </c>
      <c r="I7" s="39">
        <f>(G7/H7-1)*100</f>
        <v>-3.740377522454663</v>
      </c>
      <c r="M7" s="41"/>
      <c r="N7" s="42"/>
      <c r="O7" s="43"/>
      <c r="P7" s="41"/>
      <c r="Q7" s="41"/>
      <c r="R7" s="43"/>
    </row>
    <row r="8" spans="1:18" s="40" customFormat="1" ht="14.25">
      <c r="A8" s="34" t="s">
        <v>45</v>
      </c>
      <c r="B8" s="35" t="s">
        <v>43</v>
      </c>
      <c r="C8" s="36" t="s">
        <v>46</v>
      </c>
      <c r="D8" s="37">
        <v>9.8288</v>
      </c>
      <c r="E8" s="37">
        <v>8.8022</v>
      </c>
      <c r="F8" s="38">
        <f>(D8/E8-1)*100</f>
        <v>11.662993342573458</v>
      </c>
      <c r="G8" s="37">
        <v>40.2629</v>
      </c>
      <c r="H8" s="37">
        <v>34.3626</v>
      </c>
      <c r="I8" s="39">
        <f>(G8/H8-1)*100</f>
        <v>17.170703031784562</v>
      </c>
      <c r="M8" s="41"/>
      <c r="N8" s="42"/>
      <c r="O8" s="43"/>
      <c r="P8" s="41"/>
      <c r="Q8" s="41"/>
      <c r="R8" s="43"/>
    </row>
    <row r="9" spans="1:18" s="40" customFormat="1" ht="14.25">
      <c r="A9" s="44" t="s">
        <v>47</v>
      </c>
      <c r="B9" s="45" t="s">
        <v>48</v>
      </c>
      <c r="C9" s="46" t="s">
        <v>49</v>
      </c>
      <c r="D9" s="47">
        <v>11051.049</v>
      </c>
      <c r="E9" s="47">
        <v>7687.371</v>
      </c>
      <c r="F9" s="38">
        <f>(D9/E9-1)*100</f>
        <v>43.75589522087591</v>
      </c>
      <c r="G9" s="47">
        <v>36257.1696</v>
      </c>
      <c r="H9" s="47">
        <v>30486.6262</v>
      </c>
      <c r="I9" s="39">
        <f>(G9/H9-1)*100</f>
        <v>18.92811412500608</v>
      </c>
      <c r="M9" s="41"/>
      <c r="N9" s="42"/>
      <c r="O9" s="43"/>
      <c r="P9" s="41"/>
      <c r="Q9" s="41"/>
      <c r="R9" s="43"/>
    </row>
    <row r="10" spans="1:13" ht="14.25">
      <c r="A10" s="48" t="s">
        <v>50</v>
      </c>
      <c r="B10" s="35"/>
      <c r="C10" s="49"/>
      <c r="D10" s="50"/>
      <c r="E10" s="51"/>
      <c r="F10" s="52"/>
      <c r="G10" s="50"/>
      <c r="H10" s="53"/>
      <c r="I10" s="54"/>
      <c r="K10" s="19" t="s">
        <v>51</v>
      </c>
      <c r="L10" s="19" t="s">
        <v>52</v>
      </c>
      <c r="M10" s="19" t="s">
        <v>53</v>
      </c>
    </row>
    <row r="11" spans="1:13" ht="14.25">
      <c r="A11" s="34" t="s">
        <v>54</v>
      </c>
      <c r="B11" s="35" t="s">
        <v>37</v>
      </c>
      <c r="C11" s="36" t="s">
        <v>55</v>
      </c>
      <c r="D11" s="55">
        <v>253</v>
      </c>
      <c r="E11" s="55">
        <v>273</v>
      </c>
      <c r="F11" s="38">
        <f>(D11/E11-1)*100</f>
        <v>-7.326007326007322</v>
      </c>
      <c r="G11" s="55">
        <v>988</v>
      </c>
      <c r="H11" s="55">
        <v>1012</v>
      </c>
      <c r="I11" s="39">
        <f>(G11/H11-1)*100</f>
        <v>-2.371541501976282</v>
      </c>
      <c r="K11" s="56">
        <f>D11+G11</f>
        <v>1241</v>
      </c>
      <c r="L11" s="55">
        <v>273</v>
      </c>
      <c r="M11" s="56">
        <f>L11+H11</f>
        <v>1285</v>
      </c>
    </row>
    <row r="12" spans="1:13" ht="14.25">
      <c r="A12" s="34" t="s">
        <v>56</v>
      </c>
      <c r="B12" s="35" t="s">
        <v>40</v>
      </c>
      <c r="C12" s="36" t="s">
        <v>57</v>
      </c>
      <c r="D12" s="55">
        <v>81563</v>
      </c>
      <c r="E12" s="55">
        <v>87250</v>
      </c>
      <c r="F12" s="38">
        <f>(D12/E12-1)*100</f>
        <v>-6.518051575931228</v>
      </c>
      <c r="G12" s="55">
        <v>315336</v>
      </c>
      <c r="H12" s="55">
        <v>343694</v>
      </c>
      <c r="I12" s="39">
        <f>(G12/H12-1)*100</f>
        <v>-8.250944153811234</v>
      </c>
      <c r="K12" s="56">
        <f aca="true" t="shared" si="0" ref="K12:K19">D12+G12</f>
        <v>396899</v>
      </c>
      <c r="L12" s="55">
        <v>87250</v>
      </c>
      <c r="M12" s="56">
        <f aca="true" t="shared" si="1" ref="M12:M19">L12+H12</f>
        <v>430944</v>
      </c>
    </row>
    <row r="13" spans="1:13" ht="14.25">
      <c r="A13" s="34" t="s">
        <v>58</v>
      </c>
      <c r="B13" s="35" t="s">
        <v>43</v>
      </c>
      <c r="C13" s="36" t="s">
        <v>59</v>
      </c>
      <c r="D13" s="55">
        <v>3266</v>
      </c>
      <c r="E13" s="55">
        <v>3353</v>
      </c>
      <c r="F13" s="38">
        <f>(D13/E13-1)*100</f>
        <v>-2.5946913212048894</v>
      </c>
      <c r="G13" s="55">
        <v>12641</v>
      </c>
      <c r="H13" s="55">
        <v>12816</v>
      </c>
      <c r="I13" s="39">
        <f>(G13/H13-1)*100</f>
        <v>-1.3654806491885108</v>
      </c>
      <c r="K13" s="56">
        <f t="shared" si="0"/>
        <v>15907</v>
      </c>
      <c r="L13" s="55">
        <v>3353</v>
      </c>
      <c r="M13" s="56">
        <f t="shared" si="1"/>
        <v>16169</v>
      </c>
    </row>
    <row r="14" spans="1:13" ht="14.25">
      <c r="A14" s="44" t="s">
        <v>60</v>
      </c>
      <c r="B14" s="45" t="s">
        <v>48</v>
      </c>
      <c r="C14" s="46" t="s">
        <v>61</v>
      </c>
      <c r="D14" s="57">
        <v>243575</v>
      </c>
      <c r="E14" s="57">
        <v>244796</v>
      </c>
      <c r="F14" s="58">
        <f>(D14/E14-1)*100</f>
        <v>-0.49878265984738546</v>
      </c>
      <c r="G14" s="57">
        <v>915605</v>
      </c>
      <c r="H14" s="57">
        <v>918855</v>
      </c>
      <c r="I14" s="59">
        <f>(G14/H14-1)*100</f>
        <v>-0.3537010736187951</v>
      </c>
      <c r="K14" s="56">
        <f t="shared" si="0"/>
        <v>1159180</v>
      </c>
      <c r="L14" s="57">
        <v>244796</v>
      </c>
      <c r="M14" s="56">
        <f t="shared" si="1"/>
        <v>1163651</v>
      </c>
    </row>
    <row r="15" spans="1:13" ht="14.25">
      <c r="A15" s="48" t="s">
        <v>62</v>
      </c>
      <c r="B15" s="35"/>
      <c r="C15" s="49"/>
      <c r="D15" s="50"/>
      <c r="E15" s="50"/>
      <c r="F15" s="60"/>
      <c r="G15" s="50"/>
      <c r="H15" s="50"/>
      <c r="I15" s="61"/>
      <c r="K15" s="56">
        <f t="shared" si="0"/>
        <v>0</v>
      </c>
      <c r="L15" s="62"/>
      <c r="M15" s="56">
        <f t="shared" si="1"/>
        <v>0</v>
      </c>
    </row>
    <row r="16" spans="1:13" ht="14.25">
      <c r="A16" s="34" t="s">
        <v>63</v>
      </c>
      <c r="B16" s="35" t="s">
        <v>37</v>
      </c>
      <c r="C16" s="36" t="s">
        <v>64</v>
      </c>
      <c r="D16" s="63">
        <v>32.2221</v>
      </c>
      <c r="E16" s="63">
        <v>33.283</v>
      </c>
      <c r="F16" s="64">
        <f>(D16/E16-1)*100</f>
        <v>-3.1875131448487304</v>
      </c>
      <c r="G16" s="63">
        <v>137.0462</v>
      </c>
      <c r="H16" s="63">
        <v>140.6758</v>
      </c>
      <c r="I16" s="65">
        <f>(G16/H16-1)*100</f>
        <v>-2.5801168360158666</v>
      </c>
      <c r="K16" s="56">
        <f>D16+G16</f>
        <v>169.2683</v>
      </c>
      <c r="L16" s="55">
        <v>33.5068</v>
      </c>
      <c r="M16" s="56">
        <f>L16+H16</f>
        <v>174.1826</v>
      </c>
    </row>
    <row r="17" spans="1:13" ht="14.25">
      <c r="A17" s="34" t="s">
        <v>56</v>
      </c>
      <c r="B17" s="35" t="s">
        <v>40</v>
      </c>
      <c r="C17" s="36" t="s">
        <v>65</v>
      </c>
      <c r="D17" s="63">
        <v>597.09</v>
      </c>
      <c r="E17" s="63">
        <v>608.65</v>
      </c>
      <c r="F17" s="64">
        <f>(D17/E17-1)*100</f>
        <v>-1.8992853035406099</v>
      </c>
      <c r="G17" s="63">
        <v>2459.64</v>
      </c>
      <c r="H17" s="63">
        <v>2522.54</v>
      </c>
      <c r="I17" s="65">
        <f>(G17/H17-1)*100</f>
        <v>-2.4935184377651187</v>
      </c>
      <c r="J17" s="66"/>
      <c r="K17" s="56">
        <f t="shared" si="0"/>
        <v>3056.73</v>
      </c>
      <c r="L17" s="55">
        <v>603.04</v>
      </c>
      <c r="M17" s="56">
        <f t="shared" si="1"/>
        <v>3125.58</v>
      </c>
    </row>
    <row r="18" spans="1:13" ht="14.25">
      <c r="A18" s="34" t="s">
        <v>66</v>
      </c>
      <c r="B18" s="35" t="s">
        <v>43</v>
      </c>
      <c r="C18" s="36" t="s">
        <v>67</v>
      </c>
      <c r="D18" s="63">
        <v>5812.735</v>
      </c>
      <c r="E18" s="55">
        <v>5888.675</v>
      </c>
      <c r="F18" s="64">
        <f>(D18/E18-1)*100</f>
        <v>-1.2895940088390123</v>
      </c>
      <c r="G18" s="67">
        <v>22240.5531</v>
      </c>
      <c r="H18" s="63">
        <v>20453.7552</v>
      </c>
      <c r="I18" s="68">
        <f>(G18/H18-1)*100</f>
        <v>8.735793904485579</v>
      </c>
      <c r="K18" s="56">
        <f t="shared" si="0"/>
        <v>28053.2881</v>
      </c>
      <c r="L18" s="55">
        <v>4872.1391</v>
      </c>
      <c r="M18" s="56">
        <f t="shared" si="1"/>
        <v>25325.8943</v>
      </c>
    </row>
    <row r="19" spans="1:13" ht="14.25">
      <c r="A19" s="44" t="s">
        <v>60</v>
      </c>
      <c r="B19" s="45" t="s">
        <v>48</v>
      </c>
      <c r="C19" s="46" t="s">
        <v>68</v>
      </c>
      <c r="D19" s="69">
        <v>25010366.5336</v>
      </c>
      <c r="E19" s="57">
        <v>24270123.88</v>
      </c>
      <c r="F19" s="70">
        <f>(D19/E19-1)*100</f>
        <v>3.0500159672032234</v>
      </c>
      <c r="G19" s="69">
        <v>91568958.508</v>
      </c>
      <c r="H19" s="69">
        <v>87330711.21</v>
      </c>
      <c r="I19" s="71">
        <f>(G19/H19-1)*100</f>
        <v>4.8531006323863535</v>
      </c>
      <c r="K19" s="56">
        <f t="shared" si="0"/>
        <v>116579325.0416</v>
      </c>
      <c r="L19" s="57">
        <v>23145387.72</v>
      </c>
      <c r="M19" s="56">
        <f t="shared" si="1"/>
        <v>110476098.92999999</v>
      </c>
    </row>
    <row r="20" spans="1:9" ht="14.25">
      <c r="A20" s="72" t="s">
        <v>69</v>
      </c>
      <c r="B20" s="27"/>
      <c r="C20" s="28"/>
      <c r="D20" s="73"/>
      <c r="E20" s="73"/>
      <c r="F20" s="74"/>
      <c r="G20" s="73"/>
      <c r="H20" s="73"/>
      <c r="I20" s="75"/>
    </row>
    <row r="21" spans="1:9" ht="14.25">
      <c r="A21" s="76" t="s">
        <v>70</v>
      </c>
      <c r="B21" s="35" t="s">
        <v>37</v>
      </c>
      <c r="C21" s="36">
        <v>14</v>
      </c>
      <c r="D21" s="63">
        <f>SUM(D22:D26)</f>
        <v>1039.7069</v>
      </c>
      <c r="E21" s="63">
        <f>SUM(E22:E26)</f>
        <v>988.9303000000001</v>
      </c>
      <c r="F21" s="64">
        <f aca="true" t="shared" si="2" ref="F21:F46">(D21/E21-1)*100</f>
        <v>5.134497345262834</v>
      </c>
      <c r="G21" s="63">
        <f>SUM(G22:G26)</f>
        <v>4149.9024</v>
      </c>
      <c r="H21" s="63">
        <f>SUM(H22:H26)</f>
        <v>3769.3061000000002</v>
      </c>
      <c r="I21" s="65">
        <f>(G21/H21-1)*100</f>
        <v>10.097251056368162</v>
      </c>
    </row>
    <row r="22" spans="1:9" ht="14.25">
      <c r="A22" s="34" t="s">
        <v>71</v>
      </c>
      <c r="B22" s="35" t="s">
        <v>37</v>
      </c>
      <c r="C22" s="36">
        <v>15</v>
      </c>
      <c r="D22" s="63">
        <v>551.13</v>
      </c>
      <c r="E22" s="63">
        <v>531.44</v>
      </c>
      <c r="F22" s="64">
        <f t="shared" si="2"/>
        <v>3.7050278488634625</v>
      </c>
      <c r="G22" s="63">
        <v>2239.12</v>
      </c>
      <c r="H22" s="63">
        <v>2032.58</v>
      </c>
      <c r="I22" s="65">
        <f aca="true" t="shared" si="3" ref="I22:I46">(G22/H22-1)*100</f>
        <v>10.161469659250798</v>
      </c>
    </row>
    <row r="23" spans="1:9" ht="14.25">
      <c r="A23" s="34" t="s">
        <v>72</v>
      </c>
      <c r="B23" s="35" t="s">
        <v>37</v>
      </c>
      <c r="C23" s="36">
        <v>16</v>
      </c>
      <c r="D23" s="63">
        <v>137.6911</v>
      </c>
      <c r="E23" s="63">
        <v>147.491</v>
      </c>
      <c r="F23" s="64">
        <f t="shared" si="2"/>
        <v>-6.644405421347743</v>
      </c>
      <c r="G23" s="63">
        <v>564.5925</v>
      </c>
      <c r="H23" s="63">
        <v>550.786</v>
      </c>
      <c r="I23" s="65">
        <f t="shared" si="3"/>
        <v>2.5066904387547995</v>
      </c>
    </row>
    <row r="24" spans="1:9" ht="14.25">
      <c r="A24" s="34" t="s">
        <v>73</v>
      </c>
      <c r="B24" s="35" t="s">
        <v>37</v>
      </c>
      <c r="C24" s="36">
        <v>17</v>
      </c>
      <c r="D24" s="63">
        <v>181.0366</v>
      </c>
      <c r="E24" s="63">
        <v>161.1906</v>
      </c>
      <c r="F24" s="64">
        <f t="shared" si="2"/>
        <v>12.312132345186377</v>
      </c>
      <c r="G24" s="63">
        <v>703.6607</v>
      </c>
      <c r="H24" s="63">
        <v>625.3029</v>
      </c>
      <c r="I24" s="65">
        <f t="shared" si="3"/>
        <v>12.531174891400632</v>
      </c>
    </row>
    <row r="25" spans="1:11" s="40" customFormat="1" ht="14.25">
      <c r="A25" s="34" t="s">
        <v>74</v>
      </c>
      <c r="B25" s="35" t="s">
        <v>37</v>
      </c>
      <c r="C25" s="36">
        <v>18</v>
      </c>
      <c r="D25" s="63">
        <v>144.7292</v>
      </c>
      <c r="E25" s="63">
        <v>128.1187</v>
      </c>
      <c r="F25" s="64">
        <f t="shared" si="2"/>
        <v>12.96493017803022</v>
      </c>
      <c r="G25" s="63">
        <v>551.1392</v>
      </c>
      <c r="H25" s="63">
        <v>486.1972</v>
      </c>
      <c r="I25" s="65">
        <f t="shared" si="3"/>
        <v>13.357131633008157</v>
      </c>
      <c r="K25" s="77"/>
    </row>
    <row r="26" spans="1:11" s="78" customFormat="1" ht="14.25">
      <c r="A26" s="34" t="s">
        <v>75</v>
      </c>
      <c r="B26" s="35" t="s">
        <v>37</v>
      </c>
      <c r="C26" s="36"/>
      <c r="D26" s="63">
        <v>25.12</v>
      </c>
      <c r="E26" s="63">
        <v>20.69</v>
      </c>
      <c r="F26" s="64">
        <f t="shared" si="2"/>
        <v>21.411309811503145</v>
      </c>
      <c r="G26" s="63">
        <v>91.39</v>
      </c>
      <c r="H26" s="63">
        <v>74.44</v>
      </c>
      <c r="I26" s="65">
        <f t="shared" si="3"/>
        <v>22.770016120365398</v>
      </c>
      <c r="K26" s="79"/>
    </row>
    <row r="27" spans="1:9" s="66" customFormat="1" ht="14.25">
      <c r="A27" s="76" t="s">
        <v>76</v>
      </c>
      <c r="B27" s="35" t="s">
        <v>40</v>
      </c>
      <c r="C27" s="36">
        <v>19</v>
      </c>
      <c r="D27" s="63">
        <f>SUM(D28:D32)</f>
        <v>1866853.1235000032</v>
      </c>
      <c r="E27" s="63">
        <f>SUM(E28:E32)</f>
        <v>1756867.6071000001</v>
      </c>
      <c r="F27" s="64">
        <f t="shared" si="2"/>
        <v>6.260318987926028</v>
      </c>
      <c r="G27" s="63">
        <f>SUM(G28:G32)</f>
        <v>7555305.5637</v>
      </c>
      <c r="H27" s="63">
        <f>SUM(H28:H32)</f>
        <v>6877011.3778</v>
      </c>
      <c r="I27" s="65">
        <f t="shared" si="3"/>
        <v>9.86321162837731</v>
      </c>
    </row>
    <row r="28" spans="1:9" s="66" customFormat="1" ht="14.25">
      <c r="A28" s="34" t="s">
        <v>71</v>
      </c>
      <c r="B28" s="35" t="s">
        <v>40</v>
      </c>
      <c r="C28" s="36">
        <v>20</v>
      </c>
      <c r="D28" s="63">
        <v>1107040.37</v>
      </c>
      <c r="E28" s="63">
        <v>1030742.51</v>
      </c>
      <c r="F28" s="64">
        <f t="shared" si="2"/>
        <v>7.402223082853165</v>
      </c>
      <c r="G28" s="63">
        <v>4517627.21</v>
      </c>
      <c r="H28" s="63">
        <v>4026937.64</v>
      </c>
      <c r="I28" s="65">
        <f t="shared" si="3"/>
        <v>12.185179256960122</v>
      </c>
    </row>
    <row r="29" spans="1:9" s="66" customFormat="1" ht="14.25">
      <c r="A29" s="34" t="s">
        <v>72</v>
      </c>
      <c r="B29" s="35" t="s">
        <v>40</v>
      </c>
      <c r="C29" s="36">
        <v>21</v>
      </c>
      <c r="D29" s="63">
        <v>197988.17</v>
      </c>
      <c r="E29" s="63">
        <v>211214.85</v>
      </c>
      <c r="F29" s="64">
        <f t="shared" si="2"/>
        <v>-6.262192265363908</v>
      </c>
      <c r="G29" s="63">
        <v>812746.26</v>
      </c>
      <c r="H29" s="63">
        <v>816180.22</v>
      </c>
      <c r="I29" s="65">
        <f t="shared" si="3"/>
        <v>-0.4207355086355724</v>
      </c>
    </row>
    <row r="30" spans="1:9" s="66" customFormat="1" ht="14.25">
      <c r="A30" s="34" t="s">
        <v>73</v>
      </c>
      <c r="B30" s="35" t="s">
        <v>40</v>
      </c>
      <c r="C30" s="36">
        <v>22</v>
      </c>
      <c r="D30" s="63">
        <v>301359.683500003</v>
      </c>
      <c r="E30" s="63">
        <v>275624.7471</v>
      </c>
      <c r="F30" s="64">
        <f t="shared" si="2"/>
        <v>9.336946943543524</v>
      </c>
      <c r="G30" s="63">
        <v>1196225.2937</v>
      </c>
      <c r="H30" s="63">
        <v>1106267.8378</v>
      </c>
      <c r="I30" s="65">
        <f t="shared" si="3"/>
        <v>8.131616307213218</v>
      </c>
    </row>
    <row r="31" spans="1:11" s="78" customFormat="1" ht="14.25">
      <c r="A31" s="34" t="s">
        <v>74</v>
      </c>
      <c r="B31" s="35" t="s">
        <v>40</v>
      </c>
      <c r="C31" s="36">
        <v>23</v>
      </c>
      <c r="D31" s="63">
        <v>222681.35</v>
      </c>
      <c r="E31" s="63">
        <v>206433.53</v>
      </c>
      <c r="F31" s="64">
        <f t="shared" si="2"/>
        <v>7.870727202116834</v>
      </c>
      <c r="G31" s="63">
        <v>884553.3</v>
      </c>
      <c r="H31" s="63">
        <v>803029.88</v>
      </c>
      <c r="I31" s="65">
        <f t="shared" si="3"/>
        <v>10.15197840458939</v>
      </c>
      <c r="K31" s="79"/>
    </row>
    <row r="32" spans="1:11" s="78" customFormat="1" ht="14.25">
      <c r="A32" s="34" t="s">
        <v>75</v>
      </c>
      <c r="B32" s="35" t="s">
        <v>40</v>
      </c>
      <c r="C32" s="36">
        <v>24</v>
      </c>
      <c r="D32" s="63">
        <v>37783.55</v>
      </c>
      <c r="E32" s="63">
        <v>32851.97</v>
      </c>
      <c r="F32" s="64">
        <f t="shared" si="2"/>
        <v>15.01151985710447</v>
      </c>
      <c r="G32" s="63">
        <v>144153.5</v>
      </c>
      <c r="H32" s="63">
        <v>124595.8</v>
      </c>
      <c r="I32" s="65">
        <f t="shared" si="3"/>
        <v>15.696917552598077</v>
      </c>
      <c r="K32" s="79"/>
    </row>
    <row r="33" spans="1:9" s="66" customFormat="1" ht="14.25">
      <c r="A33" s="76" t="s">
        <v>77</v>
      </c>
      <c r="B33" s="35" t="s">
        <v>43</v>
      </c>
      <c r="C33" s="36">
        <v>25</v>
      </c>
      <c r="D33" s="63">
        <f>SUM(D34:D39)</f>
        <v>11.754644899999999</v>
      </c>
      <c r="E33" s="63">
        <f>SUM(E34:E39)</f>
        <v>12.338410700000003</v>
      </c>
      <c r="F33" s="64">
        <f t="shared" si="2"/>
        <v>-4.731288447060722</v>
      </c>
      <c r="G33" s="63">
        <f>SUM(G34:G39)</f>
        <v>45.8249327</v>
      </c>
      <c r="H33" s="63">
        <f>SUM(H34:H39)</f>
        <v>47.702339300000006</v>
      </c>
      <c r="I33" s="65">
        <f t="shared" si="3"/>
        <v>-3.9356698802400447</v>
      </c>
    </row>
    <row r="34" spans="1:9" s="66" customFormat="1" ht="14.25">
      <c r="A34" s="34" t="s">
        <v>71</v>
      </c>
      <c r="B34" s="35" t="s">
        <v>43</v>
      </c>
      <c r="C34" s="36">
        <v>26</v>
      </c>
      <c r="D34" s="63">
        <v>4.87</v>
      </c>
      <c r="E34" s="63">
        <v>4.53</v>
      </c>
      <c r="F34" s="64">
        <f t="shared" si="2"/>
        <v>7.505518763796903</v>
      </c>
      <c r="G34" s="63">
        <v>18.92</v>
      </c>
      <c r="H34" s="63">
        <v>17.89</v>
      </c>
      <c r="I34" s="65">
        <f t="shared" si="3"/>
        <v>5.75740637227502</v>
      </c>
    </row>
    <row r="35" spans="1:9" s="66" customFormat="1" ht="14.25">
      <c r="A35" s="34" t="s">
        <v>78</v>
      </c>
      <c r="B35" s="35" t="s">
        <v>43</v>
      </c>
      <c r="C35" s="36">
        <v>27</v>
      </c>
      <c r="D35" s="63">
        <v>4.02654</v>
      </c>
      <c r="E35" s="63">
        <v>4.5035</v>
      </c>
      <c r="F35" s="64">
        <f t="shared" si="2"/>
        <v>-10.590873764849562</v>
      </c>
      <c r="G35" s="55">
        <v>15.86296</v>
      </c>
      <c r="H35" s="63">
        <v>17.1811</v>
      </c>
      <c r="I35" s="65">
        <f t="shared" si="3"/>
        <v>-7.672034968657426</v>
      </c>
    </row>
    <row r="36" spans="1:9" s="66" customFormat="1" ht="14.25">
      <c r="A36" s="34" t="s">
        <v>72</v>
      </c>
      <c r="B36" s="35" t="s">
        <v>43</v>
      </c>
      <c r="C36" s="36">
        <v>28</v>
      </c>
      <c r="D36" s="63">
        <v>0.78491</v>
      </c>
      <c r="E36" s="63">
        <v>0.99772</v>
      </c>
      <c r="F36" s="64">
        <f t="shared" si="2"/>
        <v>-21.32963155995671</v>
      </c>
      <c r="G36" s="63">
        <v>3.1187</v>
      </c>
      <c r="H36" s="63">
        <v>3.7263</v>
      </c>
      <c r="I36" s="65">
        <f t="shared" si="3"/>
        <v>-16.30571880954298</v>
      </c>
    </row>
    <row r="37" spans="1:9" s="66" customFormat="1" ht="14.25">
      <c r="A37" s="34" t="s">
        <v>73</v>
      </c>
      <c r="B37" s="35" t="s">
        <v>43</v>
      </c>
      <c r="C37" s="36">
        <v>29</v>
      </c>
      <c r="D37" s="63">
        <v>0.459395899999999</v>
      </c>
      <c r="E37" s="63">
        <v>0.468343700000002</v>
      </c>
      <c r="F37" s="64">
        <f t="shared" si="2"/>
        <v>-1.9105199877788248</v>
      </c>
      <c r="G37" s="63">
        <v>1.8532727</v>
      </c>
      <c r="H37" s="63">
        <v>1.6999163</v>
      </c>
      <c r="I37" s="65">
        <f t="shared" si="3"/>
        <v>9.02140887760181</v>
      </c>
    </row>
    <row r="38" spans="1:9" s="78" customFormat="1" ht="14.25">
      <c r="A38" s="34" t="s">
        <v>74</v>
      </c>
      <c r="B38" s="35" t="s">
        <v>43</v>
      </c>
      <c r="C38" s="36">
        <v>30</v>
      </c>
      <c r="D38" s="63">
        <v>0.803799</v>
      </c>
      <c r="E38" s="63">
        <v>0.538847</v>
      </c>
      <c r="F38" s="64">
        <f t="shared" si="2"/>
        <v>49.17017260929357</v>
      </c>
      <c r="G38" s="63">
        <v>2.78</v>
      </c>
      <c r="H38" s="63">
        <v>2.045023</v>
      </c>
      <c r="I38" s="65">
        <f t="shared" si="3"/>
        <v>35.93979138620933</v>
      </c>
    </row>
    <row r="39" spans="1:10" s="78" customFormat="1" ht="14.25">
      <c r="A39" s="34" t="s">
        <v>75</v>
      </c>
      <c r="B39" s="35" t="s">
        <v>43</v>
      </c>
      <c r="C39" s="36">
        <v>31</v>
      </c>
      <c r="D39" s="63">
        <v>0.81</v>
      </c>
      <c r="E39" s="63">
        <v>1.3</v>
      </c>
      <c r="F39" s="64">
        <f t="shared" si="2"/>
        <v>-37.69230769230769</v>
      </c>
      <c r="G39" s="63">
        <v>3.29</v>
      </c>
      <c r="H39" s="63">
        <v>5.16</v>
      </c>
      <c r="I39" s="65">
        <f t="shared" si="3"/>
        <v>-36.240310077519375</v>
      </c>
      <c r="J39" s="66" t="s">
        <v>79</v>
      </c>
    </row>
    <row r="40" spans="1:9" s="66" customFormat="1" ht="14.25">
      <c r="A40" s="76" t="s">
        <v>80</v>
      </c>
      <c r="B40" s="35" t="s">
        <v>48</v>
      </c>
      <c r="C40" s="36">
        <v>32</v>
      </c>
      <c r="D40" s="63">
        <f>SUM(D41:D46)</f>
        <v>48446.50975140001</v>
      </c>
      <c r="E40" s="63">
        <f>SUM(E41:E47)</f>
        <v>53003.9770944</v>
      </c>
      <c r="F40" s="64">
        <f t="shared" si="2"/>
        <v>-8.598349770778801</v>
      </c>
      <c r="G40" s="63">
        <f>SUM(G41:G46)</f>
        <v>185517.8130932</v>
      </c>
      <c r="H40" s="63">
        <f>SUM(H41:H47)</f>
        <v>197749.2479387</v>
      </c>
      <c r="I40" s="65">
        <f t="shared" si="3"/>
        <v>-6.185325594407109</v>
      </c>
    </row>
    <row r="41" spans="1:9" s="66" customFormat="1" ht="14.25">
      <c r="A41" s="34" t="s">
        <v>71</v>
      </c>
      <c r="B41" s="35" t="s">
        <v>48</v>
      </c>
      <c r="C41" s="36">
        <v>33</v>
      </c>
      <c r="D41" s="63">
        <v>18592.26</v>
      </c>
      <c r="E41" s="63">
        <v>17604.49</v>
      </c>
      <c r="F41" s="64">
        <f t="shared" si="2"/>
        <v>5.610898128829622</v>
      </c>
      <c r="G41" s="63">
        <v>68907.61</v>
      </c>
      <c r="H41" s="63">
        <v>65384.15</v>
      </c>
      <c r="I41" s="65">
        <f t="shared" si="3"/>
        <v>5.388859532470791</v>
      </c>
    </row>
    <row r="42" spans="1:9" s="66" customFormat="1" ht="14.25">
      <c r="A42" s="34" t="s">
        <v>78</v>
      </c>
      <c r="B42" s="35" t="s">
        <v>48</v>
      </c>
      <c r="C42" s="36">
        <v>34</v>
      </c>
      <c r="D42" s="63">
        <v>22317.7</v>
      </c>
      <c r="E42" s="63">
        <v>23362</v>
      </c>
      <c r="F42" s="64">
        <f t="shared" si="2"/>
        <v>-4.47007961647119</v>
      </c>
      <c r="G42" s="63">
        <v>86559.1</v>
      </c>
      <c r="H42" s="63">
        <v>87992.6</v>
      </c>
      <c r="I42" s="65">
        <f t="shared" si="3"/>
        <v>-1.6291142664269453</v>
      </c>
    </row>
    <row r="43" spans="1:9" s="66" customFormat="1" ht="14.25">
      <c r="A43" s="34" t="s">
        <v>72</v>
      </c>
      <c r="B43" s="35" t="s">
        <v>48</v>
      </c>
      <c r="C43" s="36">
        <v>35</v>
      </c>
      <c r="D43" s="63">
        <v>1160.92</v>
      </c>
      <c r="E43" s="63">
        <v>1480.24</v>
      </c>
      <c r="F43" s="64">
        <f t="shared" si="2"/>
        <v>-21.5721774847322</v>
      </c>
      <c r="G43" s="63">
        <v>4709.19</v>
      </c>
      <c r="H43" s="63">
        <v>5501.97</v>
      </c>
      <c r="I43" s="65">
        <f t="shared" si="3"/>
        <v>-14.409020768924597</v>
      </c>
    </row>
    <row r="44" spans="1:9" s="66" customFormat="1" ht="14.25">
      <c r="A44" s="34" t="s">
        <v>73</v>
      </c>
      <c r="B44" s="35" t="s">
        <v>48</v>
      </c>
      <c r="C44" s="36">
        <v>36</v>
      </c>
      <c r="D44" s="63">
        <v>810.569751400003</v>
      </c>
      <c r="E44" s="55">
        <v>782.9170944</v>
      </c>
      <c r="F44" s="64">
        <f t="shared" si="2"/>
        <v>3.5320032220263364</v>
      </c>
      <c r="G44" s="63">
        <v>3154.2630932</v>
      </c>
      <c r="H44" s="63">
        <v>2940.5979387</v>
      </c>
      <c r="I44" s="65">
        <f t="shared" si="3"/>
        <v>7.266044490069201</v>
      </c>
    </row>
    <row r="45" spans="1:9" s="78" customFormat="1" ht="14.25">
      <c r="A45" s="34" t="s">
        <v>74</v>
      </c>
      <c r="B45" s="35" t="s">
        <v>48</v>
      </c>
      <c r="C45" s="36">
        <v>37</v>
      </c>
      <c r="D45" s="63">
        <v>1368.9</v>
      </c>
      <c r="E45" s="80">
        <v>863.089999999999</v>
      </c>
      <c r="F45" s="64">
        <f t="shared" si="2"/>
        <v>58.60454877243413</v>
      </c>
      <c r="G45" s="63">
        <v>4655.58</v>
      </c>
      <c r="H45" s="80">
        <v>3159.84</v>
      </c>
      <c r="I45" s="65">
        <f t="shared" si="3"/>
        <v>47.33594106030685</v>
      </c>
    </row>
    <row r="46" spans="1:9" s="78" customFormat="1" ht="14.25">
      <c r="A46" s="34" t="s">
        <v>75</v>
      </c>
      <c r="B46" s="35" t="s">
        <v>48</v>
      </c>
      <c r="C46" s="36">
        <v>38</v>
      </c>
      <c r="D46" s="63">
        <v>4196.16</v>
      </c>
      <c r="E46" s="63">
        <v>8911.24</v>
      </c>
      <c r="F46" s="64">
        <f t="shared" si="2"/>
        <v>-52.91160377231452</v>
      </c>
      <c r="G46" s="63">
        <v>17532.07</v>
      </c>
      <c r="H46" s="63">
        <v>32770.09</v>
      </c>
      <c r="I46" s="65">
        <f t="shared" si="3"/>
        <v>-46.49978074518562</v>
      </c>
    </row>
    <row r="47" spans="1:9" ht="14.25">
      <c r="A47" s="81" t="s">
        <v>81</v>
      </c>
      <c r="B47" s="27"/>
      <c r="C47" s="27"/>
      <c r="D47" s="82"/>
      <c r="E47" s="73"/>
      <c r="F47" s="82"/>
      <c r="G47" s="73"/>
      <c r="H47" s="73"/>
      <c r="I47" s="83"/>
    </row>
    <row r="48" spans="1:9" ht="14.25">
      <c r="A48" s="76" t="s">
        <v>82</v>
      </c>
      <c r="B48" s="35" t="s">
        <v>43</v>
      </c>
      <c r="C48" s="84">
        <v>39</v>
      </c>
      <c r="D48" s="63">
        <v>32.66</v>
      </c>
      <c r="E48" s="55">
        <f>D48/(1+F48/100)</f>
        <v>35.791780821917804</v>
      </c>
      <c r="F48" s="64">
        <v>-8.75</v>
      </c>
      <c r="G48" s="63">
        <v>122.05</v>
      </c>
      <c r="H48" s="55">
        <f>G48/(1+I48/100)</f>
        <v>133.68017524644029</v>
      </c>
      <c r="I48" s="65">
        <v>-8.7</v>
      </c>
    </row>
    <row r="49" spans="1:9" ht="14.25">
      <c r="A49" s="76" t="s">
        <v>83</v>
      </c>
      <c r="B49" s="35" t="s">
        <v>43</v>
      </c>
      <c r="C49" s="84">
        <v>40</v>
      </c>
      <c r="D49" s="63">
        <f>SUM(D50:D51)</f>
        <v>19.21</v>
      </c>
      <c r="E49" s="55">
        <f>SUM(E50:E51)</f>
        <v>21.19913160751686</v>
      </c>
      <c r="F49" s="64">
        <f>D49/E49*100-100</f>
        <v>-9.383080610771572</v>
      </c>
      <c r="G49" s="63">
        <f>SUM(G50:G51)</f>
        <v>70.22</v>
      </c>
      <c r="H49" s="55">
        <f>SUM(H50:H51)</f>
        <v>75.93834724581353</v>
      </c>
      <c r="I49" s="65">
        <f>G49/H49*100-100</f>
        <v>-7.530249805547072</v>
      </c>
    </row>
    <row r="50" spans="1:9" ht="14.25">
      <c r="A50" s="76" t="s">
        <v>84</v>
      </c>
      <c r="B50" s="35" t="s">
        <v>43</v>
      </c>
      <c r="C50" s="84">
        <v>41</v>
      </c>
      <c r="D50" s="63">
        <v>1.68</v>
      </c>
      <c r="E50" s="55">
        <f>D50/(1+F50/100)</f>
        <v>1.9099590723055933</v>
      </c>
      <c r="F50" s="64">
        <v>-12.04</v>
      </c>
      <c r="G50" s="63">
        <v>6.7</v>
      </c>
      <c r="H50" s="55">
        <f>G50/(1+I50/100)</f>
        <v>7.320004370151863</v>
      </c>
      <c r="I50" s="65">
        <v>-8.47</v>
      </c>
    </row>
    <row r="51" spans="1:12" ht="14.25">
      <c r="A51" s="76" t="s">
        <v>85</v>
      </c>
      <c r="B51" s="35" t="s">
        <v>43</v>
      </c>
      <c r="C51" s="84">
        <v>42</v>
      </c>
      <c r="D51" s="63">
        <v>17.53</v>
      </c>
      <c r="E51" s="55">
        <f>D51/(1+F51/100)</f>
        <v>19.289172535211268</v>
      </c>
      <c r="F51" s="64">
        <v>-9.12</v>
      </c>
      <c r="G51" s="63">
        <v>63.52</v>
      </c>
      <c r="H51" s="55">
        <f>G51/(1+I51/100)</f>
        <v>68.61834287566167</v>
      </c>
      <c r="I51" s="65">
        <v>-7.43</v>
      </c>
      <c r="L51" s="19" t="s">
        <v>35</v>
      </c>
    </row>
    <row r="52" spans="1:9" ht="14.25">
      <c r="A52" s="76" t="s">
        <v>86</v>
      </c>
      <c r="B52" s="35" t="s">
        <v>37</v>
      </c>
      <c r="C52" s="84">
        <v>43</v>
      </c>
      <c r="D52" s="63">
        <v>1012.28</v>
      </c>
      <c r="E52" s="55">
        <f>D52/(1+F52/100)</f>
        <v>1012.6850740296118</v>
      </c>
      <c r="F52" s="64">
        <v>-0.04</v>
      </c>
      <c r="G52" s="63">
        <v>3990.76</v>
      </c>
      <c r="H52" s="55">
        <f>G52/(1+I52/100)</f>
        <v>3840.2232486528105</v>
      </c>
      <c r="I52" s="65">
        <v>3.92</v>
      </c>
    </row>
    <row r="53" spans="1:9" ht="14.25">
      <c r="A53" s="76" t="s">
        <v>83</v>
      </c>
      <c r="B53" s="35" t="s">
        <v>37</v>
      </c>
      <c r="C53" s="84">
        <v>44</v>
      </c>
      <c r="D53" s="63">
        <f>SUM(D54:D55)</f>
        <v>510.64</v>
      </c>
      <c r="E53" s="55">
        <f>SUM(E54:E55)</f>
        <v>514.9625339488557</v>
      </c>
      <c r="F53" s="64">
        <f>D53/E53*100-100</f>
        <v>-0.8393880455165288</v>
      </c>
      <c r="G53" s="63">
        <f>SUM(G54:G55)</f>
        <v>2007.06</v>
      </c>
      <c r="H53" s="55">
        <f>SUM(H54:H55)</f>
        <v>1936.3357271645712</v>
      </c>
      <c r="I53" s="65">
        <f>G53/H53*100-100</f>
        <v>3.652479879560559</v>
      </c>
    </row>
    <row r="54" spans="1:9" ht="14.25">
      <c r="A54" s="76" t="s">
        <v>84</v>
      </c>
      <c r="B54" s="35" t="s">
        <v>37</v>
      </c>
      <c r="C54" s="84">
        <v>45</v>
      </c>
      <c r="D54" s="63">
        <v>188.66</v>
      </c>
      <c r="E54" s="55">
        <f>D54/(1+F54/100)</f>
        <v>190.1239544492593</v>
      </c>
      <c r="F54" s="64">
        <v>-0.77</v>
      </c>
      <c r="G54" s="63">
        <v>734.74</v>
      </c>
      <c r="H54" s="55">
        <f>G54/(1+I54/100)</f>
        <v>706.6846205636241</v>
      </c>
      <c r="I54" s="65">
        <v>3.97</v>
      </c>
    </row>
    <row r="55" spans="1:11" ht="14.25">
      <c r="A55" s="76" t="s">
        <v>85</v>
      </c>
      <c r="B55" s="35" t="s">
        <v>37</v>
      </c>
      <c r="C55" s="84">
        <v>46</v>
      </c>
      <c r="D55" s="63">
        <v>321.98</v>
      </c>
      <c r="E55" s="55">
        <f>D55/(1+F55/100)</f>
        <v>324.83857949959645</v>
      </c>
      <c r="F55" s="64">
        <v>-0.88</v>
      </c>
      <c r="G55" s="63">
        <v>1272.32</v>
      </c>
      <c r="H55" s="55">
        <f>G55/(1+I55/100)</f>
        <v>1229.651106600947</v>
      </c>
      <c r="I55" s="65">
        <v>3.47</v>
      </c>
      <c r="J55" s="66"/>
      <c r="K55" s="19" t="s">
        <v>35</v>
      </c>
    </row>
    <row r="56" spans="1:9" ht="14.25">
      <c r="A56" s="85" t="s">
        <v>87</v>
      </c>
      <c r="B56" s="45" t="s">
        <v>88</v>
      </c>
      <c r="C56" s="86">
        <v>47</v>
      </c>
      <c r="D56" s="87">
        <v>64129</v>
      </c>
      <c r="E56" s="88">
        <f>D56/(1+F56/100)</f>
        <v>64835.70923061369</v>
      </c>
      <c r="F56" s="70">
        <v>-1.09</v>
      </c>
      <c r="G56" s="87">
        <v>258409</v>
      </c>
      <c r="H56" s="88">
        <f>G56/(1+I56/100)</f>
        <v>253193.21967470116</v>
      </c>
      <c r="I56" s="71">
        <v>2.06</v>
      </c>
    </row>
    <row r="57" spans="1:9" ht="14.25">
      <c r="A57" s="81" t="s">
        <v>89</v>
      </c>
      <c r="B57" s="27"/>
      <c r="C57" s="28"/>
      <c r="D57" s="73"/>
      <c r="E57" s="73"/>
      <c r="F57" s="89"/>
      <c r="G57" s="73"/>
      <c r="H57" s="73"/>
      <c r="I57" s="75"/>
    </row>
    <row r="58" spans="1:9" ht="14.25">
      <c r="A58" s="76" t="s">
        <v>90</v>
      </c>
      <c r="B58" s="35" t="s">
        <v>43</v>
      </c>
      <c r="C58" s="36">
        <v>48</v>
      </c>
      <c r="D58" s="63">
        <v>6146.68</v>
      </c>
      <c r="E58" s="63">
        <v>6261.15</v>
      </c>
      <c r="F58" s="64">
        <f aca="true" t="shared" si="4" ref="F58:F69">(D58/E58-1)*100</f>
        <v>-1.828258387037518</v>
      </c>
      <c r="G58" s="63">
        <v>23526.9</v>
      </c>
      <c r="H58" s="63">
        <v>23303.65</v>
      </c>
      <c r="I58" s="65">
        <f>(G58/H58-1)*100</f>
        <v>0.9580044327819781</v>
      </c>
    </row>
    <row r="59" spans="1:9" ht="14.25">
      <c r="A59" s="34" t="s">
        <v>91</v>
      </c>
      <c r="B59" s="35" t="s">
        <v>43</v>
      </c>
      <c r="C59" s="36">
        <v>49</v>
      </c>
      <c r="D59" s="63">
        <v>3460.18</v>
      </c>
      <c r="E59" s="63">
        <v>3629.19</v>
      </c>
      <c r="F59" s="64">
        <f t="shared" si="4"/>
        <v>-4.65696202182857</v>
      </c>
      <c r="G59" s="63">
        <v>13438.01</v>
      </c>
      <c r="H59" s="63">
        <v>13440.38</v>
      </c>
      <c r="I59" s="65">
        <f>(G59/H59-1)*100</f>
        <v>-0.017633430007180095</v>
      </c>
    </row>
    <row r="60" spans="1:12" ht="14.25">
      <c r="A60" s="34" t="s">
        <v>83</v>
      </c>
      <c r="B60" s="35" t="s">
        <v>43</v>
      </c>
      <c r="C60" s="36">
        <v>50</v>
      </c>
      <c r="D60" s="63">
        <v>2686.5</v>
      </c>
      <c r="E60" s="63">
        <v>2631.96</v>
      </c>
      <c r="F60" s="64">
        <f t="shared" si="4"/>
        <v>2.0722199425523113</v>
      </c>
      <c r="G60" s="63">
        <v>10088.9</v>
      </c>
      <c r="H60" s="63">
        <v>9863.27</v>
      </c>
      <c r="I60" s="65">
        <f>(G60/H60-1)*100</f>
        <v>2.2875780547424895</v>
      </c>
      <c r="K60" s="19" t="s">
        <v>92</v>
      </c>
      <c r="L60" s="19" t="s">
        <v>93</v>
      </c>
    </row>
    <row r="61" spans="1:12" ht="14.25">
      <c r="A61" s="76" t="s">
        <v>94</v>
      </c>
      <c r="B61" s="35" t="s">
        <v>95</v>
      </c>
      <c r="C61" s="36">
        <v>51</v>
      </c>
      <c r="D61" s="63">
        <v>361.15</v>
      </c>
      <c r="E61" s="63">
        <v>353.09</v>
      </c>
      <c r="F61" s="64">
        <f>(D61/E61-1)*100</f>
        <v>2.2827041264266823</v>
      </c>
      <c r="G61" s="63">
        <v>1402.37</v>
      </c>
      <c r="H61" s="63">
        <v>1327.06</v>
      </c>
      <c r="I61" s="65">
        <f>(G61/H61-1)*100</f>
        <v>5.674950642774257</v>
      </c>
      <c r="K61" s="19">
        <v>995.74</v>
      </c>
      <c r="L61" s="90">
        <f>K61/G61*100</f>
        <v>71.00408594022976</v>
      </c>
    </row>
    <row r="62" spans="1:9" ht="14.25">
      <c r="A62" s="34" t="s">
        <v>91</v>
      </c>
      <c r="B62" s="35" t="s">
        <v>95</v>
      </c>
      <c r="C62" s="36">
        <v>52</v>
      </c>
      <c r="D62" s="63">
        <v>175.45</v>
      </c>
      <c r="E62" s="63">
        <v>169.6</v>
      </c>
      <c r="F62" s="64">
        <f t="shared" si="4"/>
        <v>3.4492924528301883</v>
      </c>
      <c r="G62" s="63">
        <v>698.9</v>
      </c>
      <c r="H62" s="63">
        <v>656.13</v>
      </c>
      <c r="I62" s="65">
        <f aca="true" t="shared" si="5" ref="I62:I69">(G62/H62-1)*100</f>
        <v>6.518525292243904</v>
      </c>
    </row>
    <row r="63" spans="1:9" ht="14.25">
      <c r="A63" s="34" t="s">
        <v>83</v>
      </c>
      <c r="B63" s="35" t="s">
        <v>95</v>
      </c>
      <c r="C63" s="36">
        <v>53</v>
      </c>
      <c r="D63" s="63">
        <v>185.7</v>
      </c>
      <c r="E63" s="63">
        <v>183.49</v>
      </c>
      <c r="F63" s="64">
        <f t="shared" si="4"/>
        <v>1.204425309281154</v>
      </c>
      <c r="G63" s="63">
        <v>703.47</v>
      </c>
      <c r="H63" s="63">
        <v>670.93</v>
      </c>
      <c r="I63" s="65">
        <f t="shared" si="5"/>
        <v>4.849984350081238</v>
      </c>
    </row>
    <row r="64" spans="1:9" ht="14.25">
      <c r="A64" s="34" t="s">
        <v>96</v>
      </c>
      <c r="B64" s="35" t="s">
        <v>95</v>
      </c>
      <c r="C64" s="36">
        <v>54</v>
      </c>
      <c r="D64" s="63">
        <v>179</v>
      </c>
      <c r="E64" s="63">
        <v>163.6</v>
      </c>
      <c r="F64" s="64">
        <f>(D64/E64-1)*100</f>
        <v>9.413202933985332</v>
      </c>
      <c r="G64" s="63">
        <v>686.3</v>
      </c>
      <c r="H64" s="63">
        <v>609.9</v>
      </c>
      <c r="I64" s="65">
        <f t="shared" si="5"/>
        <v>12.52664371208394</v>
      </c>
    </row>
    <row r="65" spans="1:9" ht="14.25">
      <c r="A65" s="34" t="s">
        <v>97</v>
      </c>
      <c r="B65" s="35" t="s">
        <v>95</v>
      </c>
      <c r="C65" s="36">
        <v>55</v>
      </c>
      <c r="D65" s="63">
        <v>36.6</v>
      </c>
      <c r="E65" s="63">
        <v>31.8</v>
      </c>
      <c r="F65" s="64">
        <f t="shared" si="4"/>
        <v>15.094339622641506</v>
      </c>
      <c r="G65" s="63">
        <v>142.9</v>
      </c>
      <c r="H65" s="63">
        <v>103.6</v>
      </c>
      <c r="I65" s="65">
        <f t="shared" si="5"/>
        <v>37.934362934362944</v>
      </c>
    </row>
    <row r="66" spans="1:9" ht="14.25">
      <c r="A66" s="91" t="s">
        <v>98</v>
      </c>
      <c r="B66" s="35" t="s">
        <v>43</v>
      </c>
      <c r="C66" s="36">
        <v>56</v>
      </c>
      <c r="D66" s="63">
        <v>3357.7</v>
      </c>
      <c r="E66" s="63">
        <v>3475.43</v>
      </c>
      <c r="F66" s="64">
        <f t="shared" si="4"/>
        <v>-3.3874944970838095</v>
      </c>
      <c r="G66" s="63">
        <v>13091.19</v>
      </c>
      <c r="H66" s="63">
        <v>12900.59</v>
      </c>
      <c r="I66" s="65">
        <f t="shared" si="5"/>
        <v>1.4774518064677666</v>
      </c>
    </row>
    <row r="67" spans="1:9" ht="14.25">
      <c r="A67" s="34" t="s">
        <v>91</v>
      </c>
      <c r="B67" s="35" t="s">
        <v>43</v>
      </c>
      <c r="C67" s="36">
        <v>57</v>
      </c>
      <c r="D67" s="63">
        <v>1655.07</v>
      </c>
      <c r="E67" s="63">
        <v>1784.42</v>
      </c>
      <c r="F67" s="64">
        <f t="shared" si="4"/>
        <v>-7.248853969356994</v>
      </c>
      <c r="G67" s="63">
        <v>6723.22</v>
      </c>
      <c r="H67" s="63">
        <v>6775.14</v>
      </c>
      <c r="I67" s="65">
        <f t="shared" si="5"/>
        <v>-0.7663310278459234</v>
      </c>
    </row>
    <row r="68" spans="1:9" ht="14.25">
      <c r="A68" s="34" t="s">
        <v>83</v>
      </c>
      <c r="B68" s="35" t="s">
        <v>43</v>
      </c>
      <c r="C68" s="36">
        <v>58</v>
      </c>
      <c r="D68" s="63">
        <v>1702.63</v>
      </c>
      <c r="E68" s="63">
        <v>1691</v>
      </c>
      <c r="F68" s="64">
        <f t="shared" si="4"/>
        <v>0.6877587226493231</v>
      </c>
      <c r="G68" s="63">
        <v>6367.97</v>
      </c>
      <c r="H68" s="63">
        <v>6125.45</v>
      </c>
      <c r="I68" s="65">
        <f t="shared" si="5"/>
        <v>3.959219322662011</v>
      </c>
    </row>
    <row r="69" spans="1:9" ht="14.25">
      <c r="A69" s="92" t="s">
        <v>99</v>
      </c>
      <c r="B69" s="45" t="s">
        <v>37</v>
      </c>
      <c r="C69" s="46">
        <v>59</v>
      </c>
      <c r="D69" s="69">
        <v>6.6</v>
      </c>
      <c r="E69" s="69">
        <v>11.68</v>
      </c>
      <c r="F69" s="70">
        <f t="shared" si="4"/>
        <v>-43.4931506849315</v>
      </c>
      <c r="G69" s="69">
        <v>32.64</v>
      </c>
      <c r="H69" s="69">
        <v>53.13</v>
      </c>
      <c r="I69" s="71">
        <f t="shared" si="5"/>
        <v>-38.56578204404292</v>
      </c>
    </row>
    <row r="70" spans="1:9" ht="14.25">
      <c r="A70" s="48" t="s">
        <v>100</v>
      </c>
      <c r="B70" s="35"/>
      <c r="C70" s="49"/>
      <c r="D70" s="50"/>
      <c r="E70" s="51"/>
      <c r="F70" s="93"/>
      <c r="G70" s="94"/>
      <c r="H70" s="95"/>
      <c r="I70" s="61"/>
    </row>
    <row r="71" spans="1:9" ht="14.25">
      <c r="A71" s="26" t="s">
        <v>101</v>
      </c>
      <c r="B71" s="27" t="s">
        <v>102</v>
      </c>
      <c r="C71" s="28">
        <v>60</v>
      </c>
      <c r="D71" s="96">
        <v>66230</v>
      </c>
      <c r="E71" s="96">
        <v>64403</v>
      </c>
      <c r="F71" s="97">
        <f>(D71/E71-1)*100</f>
        <v>2.8368243715354957</v>
      </c>
      <c r="G71" s="98">
        <v>288263</v>
      </c>
      <c r="H71" s="98">
        <v>286406</v>
      </c>
      <c r="I71" s="99">
        <f>(G71/H71-1)*100</f>
        <v>0.6483802713630249</v>
      </c>
    </row>
    <row r="72" spans="1:9" s="40" customFormat="1" ht="14.25">
      <c r="A72" s="100" t="s">
        <v>103</v>
      </c>
      <c r="B72" s="45" t="s">
        <v>104</v>
      </c>
      <c r="C72" s="46">
        <v>61</v>
      </c>
      <c r="D72" s="69">
        <v>2.52824865</v>
      </c>
      <c r="E72" s="69">
        <v>2.55736676</v>
      </c>
      <c r="F72" s="70">
        <f>(D72/E72-1)*100</f>
        <v>-1.138597343777148</v>
      </c>
      <c r="G72" s="69">
        <v>9.87032028</v>
      </c>
      <c r="H72" s="69">
        <v>10.41329575</v>
      </c>
      <c r="I72" s="71">
        <f>(G72/H72-1)*100</f>
        <v>-5.214251885624199</v>
      </c>
    </row>
    <row r="73" spans="1:9" ht="14.25">
      <c r="A73" s="48"/>
      <c r="B73" s="101"/>
      <c r="C73" s="49"/>
      <c r="D73" s="102"/>
      <c r="E73" s="102"/>
      <c r="F73" s="103"/>
      <c r="G73" s="104"/>
      <c r="H73" s="105"/>
      <c r="I73" s="103"/>
    </row>
    <row r="74" spans="1:9" ht="18.75">
      <c r="A74" s="134" t="s">
        <v>105</v>
      </c>
      <c r="B74" s="134"/>
      <c r="C74" s="134"/>
      <c r="D74" s="134"/>
      <c r="E74" s="134"/>
      <c r="F74" s="134"/>
      <c r="G74" s="134"/>
      <c r="H74" s="134"/>
      <c r="I74" s="134"/>
    </row>
    <row r="75" spans="1:9" s="106" customFormat="1" ht="14.25">
      <c r="A75" s="136" t="str">
        <f>A2</f>
        <v>2019年4月</v>
      </c>
      <c r="B75" s="137"/>
      <c r="C75" s="137"/>
      <c r="D75" s="137"/>
      <c r="E75" s="137"/>
      <c r="F75" s="137"/>
      <c r="G75" s="137"/>
      <c r="H75" s="137"/>
      <c r="I75" s="137"/>
    </row>
    <row r="76" spans="1:9" ht="14.25" hidden="1">
      <c r="A76" s="20" t="s">
        <v>26</v>
      </c>
      <c r="B76" s="21" t="s">
        <v>27</v>
      </c>
      <c r="C76" s="22" t="s">
        <v>28</v>
      </c>
      <c r="D76" s="21" t="s">
        <v>29</v>
      </c>
      <c r="E76" s="20" t="s">
        <v>106</v>
      </c>
      <c r="F76" s="23" t="s">
        <v>31</v>
      </c>
      <c r="G76" s="20" t="s">
        <v>32</v>
      </c>
      <c r="H76" s="21" t="s">
        <v>33</v>
      </c>
      <c r="I76" s="25" t="s">
        <v>31</v>
      </c>
    </row>
    <row r="77" spans="1:11" ht="14.25">
      <c r="A77" s="72" t="s">
        <v>107</v>
      </c>
      <c r="B77" s="27" t="s">
        <v>43</v>
      </c>
      <c r="C77" s="28">
        <v>1</v>
      </c>
      <c r="D77" s="107">
        <f>SUM(D78:D81)</f>
        <v>9148.046712799998</v>
      </c>
      <c r="E77" s="107">
        <f>SUM(E78:E81)</f>
        <v>9318.961851321917</v>
      </c>
      <c r="F77" s="108">
        <f>(D77/E77-1)*100</f>
        <v>-1.8340577121010004</v>
      </c>
      <c r="G77" s="107">
        <f>SUM(G78:G81)</f>
        <v>35151.1992439</v>
      </c>
      <c r="H77" s="107">
        <f>SUM(H78:H81)</f>
        <v>33556.76668914643</v>
      </c>
      <c r="I77" s="109">
        <f>(G77/H77-1)*100</f>
        <v>4.75144870041746</v>
      </c>
      <c r="K77" s="56"/>
    </row>
    <row r="78" spans="1:11" ht="14.25">
      <c r="A78" s="110" t="s">
        <v>108</v>
      </c>
      <c r="B78" s="35" t="str">
        <f>B7</f>
        <v>万  吨</v>
      </c>
      <c r="C78" s="36">
        <v>2</v>
      </c>
      <c r="D78" s="111">
        <f>D7</f>
        <v>36.6517128</v>
      </c>
      <c r="E78" s="111">
        <f>E7</f>
        <v>41.4950705</v>
      </c>
      <c r="F78" s="112">
        <f aca="true" t="shared" si="6" ref="F78:F96">(D78/E78-1)*100</f>
        <v>-11.672127897698115</v>
      </c>
      <c r="G78" s="111">
        <f>G7</f>
        <v>147.5961439</v>
      </c>
      <c r="H78" s="111">
        <f>H7</f>
        <v>153.3313139</v>
      </c>
      <c r="I78" s="113">
        <f aca="true" t="shared" si="7" ref="I78:I96">(G78/H78-1)*100</f>
        <v>-3.740377522454663</v>
      </c>
      <c r="K78" s="114"/>
    </row>
    <row r="79" spans="1:11" ht="14.25">
      <c r="A79" s="110" t="s">
        <v>109</v>
      </c>
      <c r="B79" s="35" t="str">
        <f>B18</f>
        <v>万  吨</v>
      </c>
      <c r="C79" s="36">
        <v>3</v>
      </c>
      <c r="D79" s="111">
        <f>D18</f>
        <v>5812.735</v>
      </c>
      <c r="E79" s="111">
        <f>E18</f>
        <v>5888.675</v>
      </c>
      <c r="F79" s="112">
        <f t="shared" si="6"/>
        <v>-1.2895940088390123</v>
      </c>
      <c r="G79" s="111">
        <f>G18</f>
        <v>22240.5531</v>
      </c>
      <c r="H79" s="111">
        <f>H18</f>
        <v>20453.7552</v>
      </c>
      <c r="I79" s="68">
        <f t="shared" si="7"/>
        <v>8.735793904485579</v>
      </c>
      <c r="K79" s="114"/>
    </row>
    <row r="80" spans="1:11" ht="14.25">
      <c r="A80" s="110" t="s">
        <v>110</v>
      </c>
      <c r="B80" s="35" t="str">
        <f>B13</f>
        <v>万  吨</v>
      </c>
      <c r="C80" s="36">
        <v>4</v>
      </c>
      <c r="D80" s="111">
        <f>D13</f>
        <v>3266</v>
      </c>
      <c r="E80" s="111">
        <f>E13</f>
        <v>3353</v>
      </c>
      <c r="F80" s="112">
        <f t="shared" si="6"/>
        <v>-2.5946913212048894</v>
      </c>
      <c r="G80" s="111">
        <f>G13</f>
        <v>12641</v>
      </c>
      <c r="H80" s="111">
        <f>H13</f>
        <v>12816</v>
      </c>
      <c r="I80" s="113">
        <f t="shared" si="7"/>
        <v>-1.3654806491885108</v>
      </c>
      <c r="K80" s="114"/>
    </row>
    <row r="81" spans="1:11" ht="14.25">
      <c r="A81" s="115" t="s">
        <v>111</v>
      </c>
      <c r="B81" s="45" t="str">
        <f>B49</f>
        <v>万  吨</v>
      </c>
      <c r="C81" s="46">
        <v>5</v>
      </c>
      <c r="D81" s="116">
        <f aca="true" t="shared" si="8" ref="D81:I81">D48</f>
        <v>32.66</v>
      </c>
      <c r="E81" s="116">
        <f t="shared" si="8"/>
        <v>35.791780821917804</v>
      </c>
      <c r="F81" s="117">
        <f t="shared" si="8"/>
        <v>-8.75</v>
      </c>
      <c r="G81" s="116">
        <f t="shared" si="8"/>
        <v>122.05</v>
      </c>
      <c r="H81" s="116">
        <f t="shared" si="8"/>
        <v>133.68017524644029</v>
      </c>
      <c r="I81" s="118">
        <f t="shared" si="8"/>
        <v>-8.7</v>
      </c>
      <c r="K81" s="114"/>
    </row>
    <row r="82" spans="1:9" ht="14.25">
      <c r="A82" s="119" t="s">
        <v>112</v>
      </c>
      <c r="B82" s="27" t="s">
        <v>48</v>
      </c>
      <c r="C82" s="28">
        <v>6</v>
      </c>
      <c r="D82" s="107">
        <f>SUM(D83:D86)</f>
        <v>25313439.0923514</v>
      </c>
      <c r="E82" s="107">
        <f>SUM(E83:E86)</f>
        <v>24575611.2280944</v>
      </c>
      <c r="F82" s="108">
        <f t="shared" si="6"/>
        <v>3.0022767588930854</v>
      </c>
      <c r="G82" s="107">
        <f>SUM(G83:G86)</f>
        <v>92706338.4906932</v>
      </c>
      <c r="H82" s="107">
        <f>SUM(H83:H86)</f>
        <v>88477802.08413869</v>
      </c>
      <c r="I82" s="120">
        <f t="shared" si="7"/>
        <v>4.779205978165391</v>
      </c>
    </row>
    <row r="83" spans="1:9" ht="14.25">
      <c r="A83" s="34" t="s">
        <v>108</v>
      </c>
      <c r="B83" s="35" t="s">
        <v>48</v>
      </c>
      <c r="C83" s="36">
        <v>7</v>
      </c>
      <c r="D83" s="111">
        <f>D9</f>
        <v>11051.049</v>
      </c>
      <c r="E83" s="111">
        <f>E9</f>
        <v>7687.371</v>
      </c>
      <c r="F83" s="112">
        <f t="shared" si="6"/>
        <v>43.75589522087591</v>
      </c>
      <c r="G83" s="111">
        <f>G9</f>
        <v>36257.1696</v>
      </c>
      <c r="H83" s="111">
        <f>H9</f>
        <v>30486.6262</v>
      </c>
      <c r="I83" s="113">
        <f t="shared" si="7"/>
        <v>18.92811412500608</v>
      </c>
    </row>
    <row r="84" spans="1:9" ht="14.25">
      <c r="A84" s="34" t="s">
        <v>109</v>
      </c>
      <c r="B84" s="35" t="s">
        <v>48</v>
      </c>
      <c r="C84" s="36">
        <v>8</v>
      </c>
      <c r="D84" s="121">
        <f>D19</f>
        <v>25010366.5336</v>
      </c>
      <c r="E84" s="121">
        <f>E19</f>
        <v>24270123.88</v>
      </c>
      <c r="F84" s="112">
        <f t="shared" si="6"/>
        <v>3.0500159672032234</v>
      </c>
      <c r="G84" s="121">
        <f>G19</f>
        <v>91568958.508</v>
      </c>
      <c r="H84" s="121">
        <f>H19</f>
        <v>87330711.21</v>
      </c>
      <c r="I84" s="113">
        <f t="shared" si="7"/>
        <v>4.8531006323863535</v>
      </c>
    </row>
    <row r="85" spans="1:9" ht="14.25">
      <c r="A85" s="34" t="s">
        <v>110</v>
      </c>
      <c r="B85" s="35" t="s">
        <v>48</v>
      </c>
      <c r="C85" s="36">
        <v>9</v>
      </c>
      <c r="D85" s="121">
        <f>D14</f>
        <v>243575</v>
      </c>
      <c r="E85" s="121">
        <f>E14</f>
        <v>244796</v>
      </c>
      <c r="F85" s="112">
        <f t="shared" si="6"/>
        <v>-0.49878265984738546</v>
      </c>
      <c r="G85" s="121">
        <f>G14</f>
        <v>915605</v>
      </c>
      <c r="H85" s="121">
        <f>H14</f>
        <v>918855</v>
      </c>
      <c r="I85" s="113">
        <f t="shared" si="7"/>
        <v>-0.3537010736187951</v>
      </c>
    </row>
    <row r="86" spans="1:9" ht="14.25">
      <c r="A86" s="44" t="s">
        <v>113</v>
      </c>
      <c r="B86" s="45" t="s">
        <v>48</v>
      </c>
      <c r="C86" s="46">
        <v>10</v>
      </c>
      <c r="D86" s="116">
        <f>D40</f>
        <v>48446.50975140001</v>
      </c>
      <c r="E86" s="116">
        <f>E40</f>
        <v>53003.9770944</v>
      </c>
      <c r="F86" s="117">
        <f t="shared" si="6"/>
        <v>-8.598349770778801</v>
      </c>
      <c r="G86" s="122">
        <f>G40</f>
        <v>185517.8130932</v>
      </c>
      <c r="H86" s="116">
        <f>H40</f>
        <v>197749.2479387</v>
      </c>
      <c r="I86" s="118">
        <f t="shared" si="7"/>
        <v>-6.185325594407109</v>
      </c>
    </row>
    <row r="87" spans="1:9" ht="14.25">
      <c r="A87" s="72" t="s">
        <v>114</v>
      </c>
      <c r="B87" s="27" t="s">
        <v>37</v>
      </c>
      <c r="C87" s="28">
        <v>11</v>
      </c>
      <c r="D87" s="107">
        <f>SUM(D88:D91)</f>
        <v>1891.2215</v>
      </c>
      <c r="E87" s="107">
        <f>SUM(E88:E91)</f>
        <v>1891.0674339488558</v>
      </c>
      <c r="F87" s="108">
        <f t="shared" si="6"/>
        <v>0.008147041632589058</v>
      </c>
      <c r="G87" s="107">
        <f>SUM(G88:G91)</f>
        <v>7115.817800000001</v>
      </c>
      <c r="H87" s="107">
        <f>SUM(H88:H91)</f>
        <v>6907.142827164571</v>
      </c>
      <c r="I87" s="120">
        <f t="shared" si="7"/>
        <v>3.0211474998714127</v>
      </c>
    </row>
    <row r="88" spans="1:11" ht="14.25">
      <c r="A88" s="110" t="s">
        <v>108</v>
      </c>
      <c r="B88" s="35" t="s">
        <v>37</v>
      </c>
      <c r="C88" s="36">
        <v>12</v>
      </c>
      <c r="D88" s="111">
        <f>D5</f>
        <v>1120.9815</v>
      </c>
      <c r="E88" s="111">
        <f>E5</f>
        <v>1091.4249</v>
      </c>
      <c r="F88" s="112">
        <f t="shared" si="6"/>
        <v>2.7080745546486984</v>
      </c>
      <c r="G88" s="111">
        <f>G5</f>
        <v>4088.1178</v>
      </c>
      <c r="H88" s="111">
        <f>H5</f>
        <v>3905.6771</v>
      </c>
      <c r="I88" s="113">
        <f t="shared" si="7"/>
        <v>4.671167004563692</v>
      </c>
      <c r="K88" s="114"/>
    </row>
    <row r="89" spans="1:11" ht="14.25">
      <c r="A89" s="110" t="s">
        <v>115</v>
      </c>
      <c r="B89" s="35" t="s">
        <v>37</v>
      </c>
      <c r="C89" s="36">
        <v>13</v>
      </c>
      <c r="D89" s="111">
        <f>D69</f>
        <v>6.6</v>
      </c>
      <c r="E89" s="111">
        <f>E69</f>
        <v>11.68</v>
      </c>
      <c r="F89" s="112">
        <f t="shared" si="6"/>
        <v>-43.4931506849315</v>
      </c>
      <c r="G89" s="111">
        <f>G69</f>
        <v>32.64</v>
      </c>
      <c r="H89" s="111">
        <f>H69</f>
        <v>53.13</v>
      </c>
      <c r="I89" s="113">
        <f t="shared" si="7"/>
        <v>-38.56578204404292</v>
      </c>
      <c r="K89" s="114"/>
    </row>
    <row r="90" spans="1:11" ht="14.25">
      <c r="A90" s="110" t="s">
        <v>110</v>
      </c>
      <c r="B90" s="35" t="str">
        <f>B16</f>
        <v>万人次</v>
      </c>
      <c r="C90" s="36">
        <v>14</v>
      </c>
      <c r="D90" s="111">
        <f>D11</f>
        <v>253</v>
      </c>
      <c r="E90" s="111">
        <f>E11</f>
        <v>273</v>
      </c>
      <c r="F90" s="112">
        <f t="shared" si="6"/>
        <v>-7.326007326007322</v>
      </c>
      <c r="G90" s="111">
        <f>G11</f>
        <v>988</v>
      </c>
      <c r="H90" s="111">
        <f>H11</f>
        <v>1012</v>
      </c>
      <c r="I90" s="113">
        <f t="shared" si="7"/>
        <v>-2.371541501976282</v>
      </c>
      <c r="K90" s="114"/>
    </row>
    <row r="91" spans="1:11" ht="14.25">
      <c r="A91" s="115" t="s">
        <v>116</v>
      </c>
      <c r="B91" s="45" t="s">
        <v>37</v>
      </c>
      <c r="C91" s="46">
        <v>15</v>
      </c>
      <c r="D91" s="116">
        <f>D53</f>
        <v>510.64</v>
      </c>
      <c r="E91" s="116">
        <f>E53</f>
        <v>514.9625339488557</v>
      </c>
      <c r="F91" s="117">
        <f t="shared" si="6"/>
        <v>-0.8393880455165315</v>
      </c>
      <c r="G91" s="116">
        <f>G53</f>
        <v>2007.06</v>
      </c>
      <c r="H91" s="116">
        <f>H53</f>
        <v>1936.3357271645712</v>
      </c>
      <c r="I91" s="118">
        <f t="shared" si="7"/>
        <v>3.652479879560566</v>
      </c>
      <c r="K91" s="114"/>
    </row>
    <row r="92" spans="1:9" ht="14.25">
      <c r="A92" s="72" t="s">
        <v>117</v>
      </c>
      <c r="B92" s="27" t="s">
        <v>40</v>
      </c>
      <c r="C92" s="28">
        <v>16</v>
      </c>
      <c r="D92" s="107">
        <f>SUM(D93:D96)</f>
        <v>2050401.5135000031</v>
      </c>
      <c r="E92" s="107">
        <f>SUM(E93:E96)</f>
        <v>1942938.6571000002</v>
      </c>
      <c r="F92" s="108">
        <f t="shared" si="6"/>
        <v>5.530944376823532</v>
      </c>
      <c r="G92" s="107">
        <f>SUM(G93:G96)</f>
        <v>8246202.4037</v>
      </c>
      <c r="H92" s="107">
        <f>SUM(H93:H96)</f>
        <v>7579380.0178</v>
      </c>
      <c r="I92" s="120">
        <f t="shared" si="7"/>
        <v>8.79784869387712</v>
      </c>
    </row>
    <row r="93" spans="1:9" ht="14.25">
      <c r="A93" s="34" t="s">
        <v>108</v>
      </c>
      <c r="B93" s="35" t="s">
        <v>40</v>
      </c>
      <c r="C93" s="36">
        <v>17</v>
      </c>
      <c r="D93" s="111">
        <f>D6</f>
        <v>101388.3</v>
      </c>
      <c r="E93" s="111">
        <f>E6</f>
        <v>98212.4</v>
      </c>
      <c r="F93" s="112">
        <f t="shared" si="6"/>
        <v>3.233705723513536</v>
      </c>
      <c r="G93" s="111">
        <f>G6</f>
        <v>373101.2</v>
      </c>
      <c r="H93" s="111">
        <f>H6</f>
        <v>356152.1</v>
      </c>
      <c r="I93" s="113">
        <f t="shared" si="7"/>
        <v>4.758949898091314</v>
      </c>
    </row>
    <row r="94" spans="1:9" ht="14.25">
      <c r="A94" s="34" t="s">
        <v>109</v>
      </c>
      <c r="B94" s="35" t="s">
        <v>40</v>
      </c>
      <c r="C94" s="36">
        <v>18</v>
      </c>
      <c r="D94" s="121">
        <f>D17</f>
        <v>597.09</v>
      </c>
      <c r="E94" s="121">
        <f>E17</f>
        <v>608.65</v>
      </c>
      <c r="F94" s="112">
        <f t="shared" si="6"/>
        <v>-1.8992853035406099</v>
      </c>
      <c r="G94" s="121">
        <f>G17</f>
        <v>2459.64</v>
      </c>
      <c r="H94" s="121">
        <f>H17</f>
        <v>2522.54</v>
      </c>
      <c r="I94" s="113">
        <f t="shared" si="7"/>
        <v>-2.4935184377651187</v>
      </c>
    </row>
    <row r="95" spans="1:9" ht="14.25">
      <c r="A95" s="34" t="s">
        <v>110</v>
      </c>
      <c r="B95" s="35" t="s">
        <v>40</v>
      </c>
      <c r="C95" s="36">
        <v>19</v>
      </c>
      <c r="D95" s="121">
        <f>D12</f>
        <v>81563</v>
      </c>
      <c r="E95" s="121">
        <f>E12</f>
        <v>87250</v>
      </c>
      <c r="F95" s="112">
        <f t="shared" si="6"/>
        <v>-6.518051575931228</v>
      </c>
      <c r="G95" s="121">
        <f>G12</f>
        <v>315336</v>
      </c>
      <c r="H95" s="121">
        <f>H12</f>
        <v>343694</v>
      </c>
      <c r="I95" s="113">
        <f t="shared" si="7"/>
        <v>-8.250944153811234</v>
      </c>
    </row>
    <row r="96" spans="1:9" ht="14.25">
      <c r="A96" s="44" t="s">
        <v>113</v>
      </c>
      <c r="B96" s="45" t="s">
        <v>40</v>
      </c>
      <c r="C96" s="46">
        <v>20</v>
      </c>
      <c r="D96" s="116">
        <f>D27</f>
        <v>1866853.1235000032</v>
      </c>
      <c r="E96" s="116">
        <f>E27</f>
        <v>1756867.6071000001</v>
      </c>
      <c r="F96" s="117">
        <f t="shared" si="6"/>
        <v>6.260318987926028</v>
      </c>
      <c r="G96" s="116">
        <f>G27</f>
        <v>7555305.5637</v>
      </c>
      <c r="H96" s="116">
        <f>H27</f>
        <v>6877011.3778</v>
      </c>
      <c r="I96" s="118">
        <f t="shared" si="7"/>
        <v>9.86321162837731</v>
      </c>
    </row>
    <row r="97" spans="1:9" ht="14.25">
      <c r="A97" s="119" t="str">
        <f aca="true" t="shared" si="9" ref="A97:B100">A58</f>
        <v>  港口货物吞吐量</v>
      </c>
      <c r="B97" s="27" t="str">
        <f t="shared" si="9"/>
        <v>万  吨</v>
      </c>
      <c r="C97" s="28">
        <v>21</v>
      </c>
      <c r="D97" s="107">
        <f>D58</f>
        <v>6146.68</v>
      </c>
      <c r="E97" s="107">
        <f aca="true" t="shared" si="10" ref="D97:I102">E58</f>
        <v>6261.15</v>
      </c>
      <c r="F97" s="108">
        <f t="shared" si="10"/>
        <v>-1.828258387037518</v>
      </c>
      <c r="G97" s="107">
        <f>G58</f>
        <v>23526.9</v>
      </c>
      <c r="H97" s="107">
        <f t="shared" si="10"/>
        <v>23303.65</v>
      </c>
      <c r="I97" s="120">
        <f>I58</f>
        <v>0.9580044327819781</v>
      </c>
    </row>
    <row r="98" spans="1:9" ht="14.25">
      <c r="A98" s="123" t="str">
        <f t="shared" si="9"/>
        <v>    进  港</v>
      </c>
      <c r="B98" s="35" t="str">
        <f t="shared" si="9"/>
        <v>万  吨</v>
      </c>
      <c r="C98" s="36">
        <v>22</v>
      </c>
      <c r="D98" s="111">
        <f t="shared" si="10"/>
        <v>3460.18</v>
      </c>
      <c r="E98" s="111">
        <f t="shared" si="10"/>
        <v>3629.19</v>
      </c>
      <c r="F98" s="112">
        <f t="shared" si="10"/>
        <v>-4.65696202182857</v>
      </c>
      <c r="G98" s="111">
        <f t="shared" si="10"/>
        <v>13438.01</v>
      </c>
      <c r="H98" s="111">
        <f t="shared" si="10"/>
        <v>13440.38</v>
      </c>
      <c r="I98" s="113">
        <f t="shared" si="10"/>
        <v>-0.017633430007180095</v>
      </c>
    </row>
    <row r="99" spans="1:9" ht="14.25">
      <c r="A99" s="123" t="str">
        <f t="shared" si="9"/>
        <v>    出  港</v>
      </c>
      <c r="B99" s="35" t="str">
        <f t="shared" si="9"/>
        <v>万  吨</v>
      </c>
      <c r="C99" s="36">
        <v>23</v>
      </c>
      <c r="D99" s="111">
        <f t="shared" si="10"/>
        <v>2686.5</v>
      </c>
      <c r="E99" s="111">
        <f t="shared" si="10"/>
        <v>2631.96</v>
      </c>
      <c r="F99" s="112">
        <f t="shared" si="10"/>
        <v>2.0722199425523113</v>
      </c>
      <c r="G99" s="111">
        <f t="shared" si="10"/>
        <v>10088.9</v>
      </c>
      <c r="H99" s="111">
        <f t="shared" si="10"/>
        <v>9863.27</v>
      </c>
      <c r="I99" s="113">
        <f t="shared" si="10"/>
        <v>2.2875780547424895</v>
      </c>
    </row>
    <row r="100" spans="1:9" ht="14.25">
      <c r="A100" s="110" t="str">
        <f t="shared" si="9"/>
        <v>  集装箱吞吐量</v>
      </c>
      <c r="B100" s="35" t="str">
        <f t="shared" si="9"/>
        <v>万TEU</v>
      </c>
      <c r="C100" s="36">
        <v>24</v>
      </c>
      <c r="D100" s="111">
        <f t="shared" si="10"/>
        <v>361.15</v>
      </c>
      <c r="E100" s="111">
        <f t="shared" si="10"/>
        <v>353.09</v>
      </c>
      <c r="F100" s="112">
        <f t="shared" si="10"/>
        <v>2.2827041264266823</v>
      </c>
      <c r="G100" s="111">
        <f t="shared" si="10"/>
        <v>1402.37</v>
      </c>
      <c r="H100" s="111">
        <f t="shared" si="10"/>
        <v>1327.06</v>
      </c>
      <c r="I100" s="113">
        <f t="shared" si="10"/>
        <v>5.674950642774257</v>
      </c>
    </row>
    <row r="101" spans="1:9" ht="14.25">
      <c r="A101" s="110" t="s">
        <v>91</v>
      </c>
      <c r="B101" s="35" t="str">
        <f>B62</f>
        <v>万TEU</v>
      </c>
      <c r="C101" s="36">
        <v>25</v>
      </c>
      <c r="D101" s="111">
        <f t="shared" si="10"/>
        <v>175.45</v>
      </c>
      <c r="E101" s="111">
        <f t="shared" si="10"/>
        <v>169.6</v>
      </c>
      <c r="F101" s="112">
        <f t="shared" si="10"/>
        <v>3.4492924528301883</v>
      </c>
      <c r="G101" s="111">
        <f t="shared" si="10"/>
        <v>698.9</v>
      </c>
      <c r="H101" s="111">
        <f t="shared" si="10"/>
        <v>656.13</v>
      </c>
      <c r="I101" s="113">
        <f t="shared" si="10"/>
        <v>6.518525292243904</v>
      </c>
    </row>
    <row r="102" spans="1:9" ht="14.25">
      <c r="A102" s="115" t="s">
        <v>83</v>
      </c>
      <c r="B102" s="45" t="str">
        <f>B63</f>
        <v>万TEU</v>
      </c>
      <c r="C102" s="46">
        <v>26</v>
      </c>
      <c r="D102" s="116">
        <f t="shared" si="10"/>
        <v>185.7</v>
      </c>
      <c r="E102" s="116">
        <f t="shared" si="10"/>
        <v>183.49</v>
      </c>
      <c r="F102" s="117">
        <f t="shared" si="10"/>
        <v>1.204425309281154</v>
      </c>
      <c r="G102" s="116">
        <f t="shared" si="10"/>
        <v>703.47</v>
      </c>
      <c r="H102" s="116">
        <f t="shared" si="10"/>
        <v>670.93</v>
      </c>
      <c r="I102" s="118">
        <f>I63</f>
        <v>4.849984350081238</v>
      </c>
    </row>
    <row r="103" spans="1:9" ht="14.25">
      <c r="A103" s="110" t="s">
        <v>118</v>
      </c>
      <c r="B103" s="35" t="s">
        <v>119</v>
      </c>
      <c r="C103" s="36">
        <v>27</v>
      </c>
      <c r="D103" s="112">
        <f>D64/D61*100</f>
        <v>49.563893119202554</v>
      </c>
      <c r="E103" s="112">
        <f>E64/E61*100</f>
        <v>46.3337959160554</v>
      </c>
      <c r="F103" s="112">
        <f>D103/E103*100-100</f>
        <v>6.971363211853472</v>
      </c>
      <c r="G103" s="112">
        <f>G64/G61*100</f>
        <v>48.938582542410344</v>
      </c>
      <c r="H103" s="112">
        <f>H64/H61*100</f>
        <v>45.95873585218453</v>
      </c>
      <c r="I103" s="113">
        <f>G103/H103*100-100</f>
        <v>6.483743808380169</v>
      </c>
    </row>
    <row r="104" spans="1:9" ht="14.25">
      <c r="A104" s="110" t="s">
        <v>120</v>
      </c>
      <c r="B104" s="35" t="s">
        <v>119</v>
      </c>
      <c r="C104" s="36">
        <v>28</v>
      </c>
      <c r="D104" s="112">
        <f>D65/D61*100</f>
        <v>10.134293229959852</v>
      </c>
      <c r="E104" s="112">
        <f>E65/E61*100</f>
        <v>9.006202384661135</v>
      </c>
      <c r="F104" s="112">
        <f>D104/E104*100-100</f>
        <v>12.525710583852941</v>
      </c>
      <c r="G104" s="112">
        <f>G65/G61*100</f>
        <v>10.18989282429031</v>
      </c>
      <c r="H104" s="112">
        <f>H65/H61*100</f>
        <v>7.806730667791961</v>
      </c>
      <c r="I104" s="113">
        <f>G104/H104*100-100</f>
        <v>30.527019028983545</v>
      </c>
    </row>
    <row r="105" spans="1:9" ht="14.25">
      <c r="A105" s="26" t="s">
        <v>121</v>
      </c>
      <c r="B105" s="27" t="s">
        <v>102</v>
      </c>
      <c r="C105" s="28">
        <v>27</v>
      </c>
      <c r="D105" s="124">
        <f aca="true" t="shared" si="11" ref="D105:I105">D71</f>
        <v>66230</v>
      </c>
      <c r="E105" s="124">
        <f t="shared" si="11"/>
        <v>64403</v>
      </c>
      <c r="F105" s="124">
        <f t="shared" si="11"/>
        <v>2.8368243715354957</v>
      </c>
      <c r="G105" s="124">
        <f t="shared" si="11"/>
        <v>288263</v>
      </c>
      <c r="H105" s="124">
        <f t="shared" si="11"/>
        <v>286406</v>
      </c>
      <c r="I105" s="124">
        <f t="shared" si="11"/>
        <v>0.6483802713630249</v>
      </c>
    </row>
    <row r="106" spans="1:9" ht="14.25">
      <c r="A106" s="125" t="s">
        <v>122</v>
      </c>
      <c r="B106" s="126" t="s">
        <v>37</v>
      </c>
      <c r="C106" s="127">
        <v>28</v>
      </c>
      <c r="D106" s="128">
        <f aca="true" t="shared" si="12" ref="D106:I106">D52</f>
        <v>1012.28</v>
      </c>
      <c r="E106" s="128">
        <f t="shared" si="12"/>
        <v>1012.6850740296118</v>
      </c>
      <c r="F106" s="129">
        <f t="shared" si="12"/>
        <v>-0.04</v>
      </c>
      <c r="G106" s="128">
        <f t="shared" si="12"/>
        <v>3990.76</v>
      </c>
      <c r="H106" s="128">
        <f t="shared" si="12"/>
        <v>3840.2232486528105</v>
      </c>
      <c r="I106" s="130">
        <f t="shared" si="12"/>
        <v>3.92</v>
      </c>
    </row>
    <row r="107" spans="1:9" ht="14.25">
      <c r="A107" s="131" t="s">
        <v>123</v>
      </c>
      <c r="B107" s="131"/>
      <c r="C107" s="131"/>
      <c r="D107" s="131"/>
      <c r="E107" s="131"/>
      <c r="F107" s="131"/>
      <c r="G107" s="131"/>
      <c r="H107" s="131"/>
      <c r="I107" s="131"/>
    </row>
    <row r="108" spans="1:9" ht="14.25">
      <c r="A108" s="131" t="s">
        <v>124</v>
      </c>
      <c r="B108" s="131"/>
      <c r="C108" s="131"/>
      <c r="D108" s="131"/>
      <c r="E108" s="131"/>
      <c r="F108" s="131"/>
      <c r="G108" s="131"/>
      <c r="H108" s="131"/>
      <c r="I108" s="131"/>
    </row>
    <row r="109" ht="14.25">
      <c r="A109" s="131" t="s">
        <v>125</v>
      </c>
    </row>
    <row r="110" spans="4:9" ht="14.25">
      <c r="D110" s="133"/>
      <c r="E110" s="133"/>
      <c r="F110" s="133"/>
      <c r="G110" s="133"/>
      <c r="H110" s="133"/>
      <c r="I110" s="133"/>
    </row>
    <row r="111" spans="4:9" ht="14.25">
      <c r="D111" s="133"/>
      <c r="E111" s="133"/>
      <c r="F111" s="133"/>
      <c r="G111" s="133"/>
      <c r="H111" s="133"/>
      <c r="I111" s="133"/>
    </row>
    <row r="112" spans="4:9" ht="14.25">
      <c r="D112" s="133"/>
      <c r="E112" s="133"/>
      <c r="F112" s="133"/>
      <c r="G112" s="133"/>
      <c r="H112" s="133"/>
      <c r="I112" s="133"/>
    </row>
    <row r="113" spans="4:9" ht="14.25">
      <c r="D113" s="133"/>
      <c r="E113" s="133"/>
      <c r="F113" s="133"/>
      <c r="G113" s="133"/>
      <c r="H113" s="133"/>
      <c r="I113" s="133"/>
    </row>
    <row r="114" spans="4:9" ht="14.25">
      <c r="D114" s="133"/>
      <c r="E114" s="133"/>
      <c r="F114" s="133"/>
      <c r="G114" s="133"/>
      <c r="H114" s="133"/>
      <c r="I114" s="133"/>
    </row>
    <row r="115" spans="4:9" ht="14.25">
      <c r="D115" s="133"/>
      <c r="E115" s="133"/>
      <c r="F115" s="133"/>
      <c r="G115" s="133"/>
      <c r="H115" s="133"/>
      <c r="I115" s="133"/>
    </row>
    <row r="116" spans="4:9" ht="14.25">
      <c r="D116" s="133"/>
      <c r="E116" s="133"/>
      <c r="F116" s="133"/>
      <c r="G116" s="133"/>
      <c r="H116" s="133"/>
      <c r="I116" s="133"/>
    </row>
    <row r="117" spans="4:9" ht="14.25">
      <c r="D117" s="133"/>
      <c r="E117" s="133"/>
      <c r="F117" s="133"/>
      <c r="G117" s="133"/>
      <c r="H117" s="133"/>
      <c r="I117" s="133"/>
    </row>
    <row r="118" spans="4:9" ht="14.25">
      <c r="D118" s="133"/>
      <c r="E118" s="133"/>
      <c r="F118" s="133"/>
      <c r="G118" s="133"/>
      <c r="H118" s="133"/>
      <c r="I118" s="133"/>
    </row>
    <row r="119" spans="4:9" ht="14.25">
      <c r="D119" s="133"/>
      <c r="E119" s="133"/>
      <c r="F119" s="133"/>
      <c r="G119" s="133"/>
      <c r="H119" s="133"/>
      <c r="I119" s="133"/>
    </row>
    <row r="120" spans="4:9" ht="14.25">
      <c r="D120" s="133"/>
      <c r="E120" s="133"/>
      <c r="F120" s="133"/>
      <c r="G120" s="133"/>
      <c r="H120" s="133"/>
      <c r="I120" s="133"/>
    </row>
    <row r="121" spans="4:9" ht="14.25">
      <c r="D121" s="133"/>
      <c r="E121" s="133"/>
      <c r="F121" s="133"/>
      <c r="G121" s="133"/>
      <c r="H121" s="133"/>
      <c r="I121" s="133"/>
    </row>
    <row r="122" spans="4:9" ht="14.25">
      <c r="D122" s="133"/>
      <c r="E122" s="133"/>
      <c r="F122" s="133"/>
      <c r="G122" s="133"/>
      <c r="H122" s="133"/>
      <c r="I122" s="133"/>
    </row>
    <row r="123" spans="4:9" ht="14.25">
      <c r="D123" s="133"/>
      <c r="E123" s="133"/>
      <c r="F123" s="133"/>
      <c r="G123" s="133"/>
      <c r="H123" s="133"/>
      <c r="I123" s="133"/>
    </row>
    <row r="124" spans="4:9" ht="14.25">
      <c r="D124" s="133"/>
      <c r="E124" s="133"/>
      <c r="F124" s="133"/>
      <c r="G124" s="133"/>
      <c r="H124" s="133"/>
      <c r="I124" s="133"/>
    </row>
    <row r="125" spans="4:9" ht="14.25">
      <c r="D125" s="133"/>
      <c r="E125" s="133"/>
      <c r="F125" s="133"/>
      <c r="G125" s="133"/>
      <c r="H125" s="133"/>
      <c r="I125" s="133"/>
    </row>
    <row r="126" spans="4:9" ht="14.25">
      <c r="D126" s="133"/>
      <c r="E126" s="133"/>
      <c r="F126" s="133"/>
      <c r="G126" s="133"/>
      <c r="H126" s="133"/>
      <c r="I126" s="133"/>
    </row>
    <row r="127" spans="4:9" ht="14.25">
      <c r="D127" s="133"/>
      <c r="E127" s="133"/>
      <c r="F127" s="133"/>
      <c r="G127" s="133"/>
      <c r="H127" s="133"/>
      <c r="I127" s="133"/>
    </row>
    <row r="128" spans="4:9" ht="14.25">
      <c r="D128" s="133"/>
      <c r="E128" s="133"/>
      <c r="F128" s="133"/>
      <c r="G128" s="133"/>
      <c r="H128" s="133"/>
      <c r="I128" s="133"/>
    </row>
    <row r="129" spans="4:9" ht="14.25">
      <c r="D129" s="133"/>
      <c r="E129" s="133"/>
      <c r="F129" s="133"/>
      <c r="G129" s="133"/>
      <c r="H129" s="133"/>
      <c r="I129" s="133"/>
    </row>
    <row r="130" spans="4:9" ht="14.25">
      <c r="D130" s="133"/>
      <c r="E130" s="133"/>
      <c r="F130" s="133"/>
      <c r="G130" s="133"/>
      <c r="H130" s="133"/>
      <c r="I130" s="133"/>
    </row>
  </sheetData>
  <sheetProtection/>
  <mergeCells count="4">
    <mergeCell ref="A1:I1"/>
    <mergeCell ref="A2:I2"/>
    <mergeCell ref="A74:I74"/>
    <mergeCell ref="A75:I75"/>
  </mergeCells>
  <printOptions/>
  <pageMargins left="0.7480314960629921" right="0.7480314960629921" top="0.4330708661417323" bottom="0.31496062992125984" header="0.2755905511811024" footer="0.1574803149606299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J20" sqref="J20"/>
    </sheetView>
  </sheetViews>
  <sheetFormatPr defaultColWidth="9.140625" defaultRowHeight="15"/>
  <cols>
    <col min="1" max="1" width="35.8515625" style="3" customWidth="1"/>
    <col min="2" max="2" width="11.00390625" style="3" customWidth="1"/>
    <col min="3" max="3" width="12.8515625" style="3" customWidth="1"/>
    <col min="4" max="4" width="12.00390625" style="3" customWidth="1"/>
    <col min="5" max="5" width="14.7109375" style="3" customWidth="1"/>
    <col min="6" max="16384" width="9.00390625" style="1" customWidth="1"/>
  </cols>
  <sheetData>
    <row r="1" spans="1:5" ht="20.25">
      <c r="A1" s="142" t="s">
        <v>9</v>
      </c>
      <c r="B1" s="142"/>
      <c r="C1" s="142"/>
      <c r="D1" s="142"/>
      <c r="E1" s="142"/>
    </row>
    <row r="2" spans="1:5" ht="22.5" customHeight="1">
      <c r="A2" s="143">
        <v>43556</v>
      </c>
      <c r="B2" s="144"/>
      <c r="C2" s="144"/>
      <c r="D2" s="144"/>
      <c r="E2" s="144"/>
    </row>
    <row r="3" spans="1:5" ht="28.5">
      <c r="A3" s="6" t="s">
        <v>0</v>
      </c>
      <c r="B3" s="7" t="s">
        <v>22</v>
      </c>
      <c r="C3" s="8" t="s">
        <v>2</v>
      </c>
      <c r="D3" s="7" t="s">
        <v>23</v>
      </c>
      <c r="E3" s="9" t="s">
        <v>1</v>
      </c>
    </row>
    <row r="4" spans="1:5" ht="14.25">
      <c r="A4" s="10" t="s">
        <v>10</v>
      </c>
      <c r="B4" s="12">
        <v>9148.046712799998</v>
      </c>
      <c r="C4" s="13">
        <v>-1.8340577121010004</v>
      </c>
      <c r="D4" s="16">
        <v>35151.1992439</v>
      </c>
      <c r="E4" s="18">
        <v>4.75144870041746</v>
      </c>
    </row>
    <row r="5" spans="1:5" ht="14.25">
      <c r="A5" s="10" t="s">
        <v>3</v>
      </c>
      <c r="B5" s="12">
        <v>36.6517128</v>
      </c>
      <c r="C5" s="13">
        <v>-11.672127897698115</v>
      </c>
      <c r="D5" s="16">
        <v>147.5961439</v>
      </c>
      <c r="E5" s="18">
        <v>-3.740377522454663</v>
      </c>
    </row>
    <row r="6" spans="1:5" ht="14.25">
      <c r="A6" s="10" t="s">
        <v>4</v>
      </c>
      <c r="B6" s="12">
        <v>5812.735</v>
      </c>
      <c r="C6" s="13">
        <v>-1.2895940088390123</v>
      </c>
      <c r="D6" s="16">
        <v>22240.5531</v>
      </c>
      <c r="E6" s="18">
        <v>8.735793904485579</v>
      </c>
    </row>
    <row r="7" spans="1:5" ht="14.25">
      <c r="A7" s="10" t="s">
        <v>5</v>
      </c>
      <c r="B7" s="12">
        <v>3266</v>
      </c>
      <c r="C7" s="13">
        <v>-2.5946913212048894</v>
      </c>
      <c r="D7" s="16">
        <v>12641</v>
      </c>
      <c r="E7" s="18">
        <v>-1.3654806491885108</v>
      </c>
    </row>
    <row r="8" spans="1:5" ht="14.25">
      <c r="A8" s="10" t="s">
        <v>6</v>
      </c>
      <c r="B8" s="16">
        <v>32.66</v>
      </c>
      <c r="C8" s="17">
        <v>-8.75</v>
      </c>
      <c r="D8" s="16">
        <v>122.05</v>
      </c>
      <c r="E8" s="18">
        <v>-8.7</v>
      </c>
    </row>
    <row r="9" spans="1:5" ht="14.25">
      <c r="A9" s="10" t="s">
        <v>20</v>
      </c>
      <c r="B9" s="16">
        <v>1891.2215</v>
      </c>
      <c r="C9" s="17">
        <v>0.008147041632589058</v>
      </c>
      <c r="D9" s="16">
        <v>7115.817800000001</v>
      </c>
      <c r="E9" s="18">
        <v>3.0211474998714127</v>
      </c>
    </row>
    <row r="10" spans="1:5" ht="14.25">
      <c r="A10" s="10" t="s">
        <v>3</v>
      </c>
      <c r="B10" s="15">
        <v>1120.9815</v>
      </c>
      <c r="C10" s="17">
        <v>2.7080745546486984</v>
      </c>
      <c r="D10" s="16">
        <v>4088.1178</v>
      </c>
      <c r="E10" s="18">
        <v>4.671167004563692</v>
      </c>
    </row>
    <row r="11" spans="1:5" ht="14.25">
      <c r="A11" s="10" t="s">
        <v>21</v>
      </c>
      <c r="B11" s="16">
        <v>6.6</v>
      </c>
      <c r="C11" s="17">
        <v>-43.4931506849315</v>
      </c>
      <c r="D11" s="16">
        <v>32.64</v>
      </c>
      <c r="E11" s="18">
        <v>-38.56578204404292</v>
      </c>
    </row>
    <row r="12" spans="1:5" ht="14.25">
      <c r="A12" s="10" t="s">
        <v>5</v>
      </c>
      <c r="B12" s="16">
        <v>253</v>
      </c>
      <c r="C12" s="17">
        <v>-7.326007326007322</v>
      </c>
      <c r="D12" s="16">
        <v>988</v>
      </c>
      <c r="E12" s="18">
        <v>-2.371541501976282</v>
      </c>
    </row>
    <row r="13" spans="1:5" ht="14.25">
      <c r="A13" s="10" t="s">
        <v>6</v>
      </c>
      <c r="B13" s="16">
        <v>510.64</v>
      </c>
      <c r="C13" s="17">
        <v>-0.8393880455165315</v>
      </c>
      <c r="D13" s="16">
        <v>2007.06</v>
      </c>
      <c r="E13" s="18">
        <v>3.652479879560566</v>
      </c>
    </row>
    <row r="14" spans="1:5" ht="14.25">
      <c r="A14" s="10" t="s">
        <v>11</v>
      </c>
      <c r="B14" s="16">
        <v>6146.68</v>
      </c>
      <c r="C14" s="17">
        <v>-1.828258387037518</v>
      </c>
      <c r="D14" s="16">
        <v>23526.9</v>
      </c>
      <c r="E14" s="18">
        <v>0.9580044327819781</v>
      </c>
    </row>
    <row r="15" spans="1:5" ht="14.25">
      <c r="A15" s="10" t="s">
        <v>7</v>
      </c>
      <c r="B15" s="16">
        <v>3460.18</v>
      </c>
      <c r="C15" s="17">
        <v>-4.65696202182857</v>
      </c>
      <c r="D15" s="16">
        <v>13438.01</v>
      </c>
      <c r="E15" s="18">
        <v>-0.017633430007180095</v>
      </c>
    </row>
    <row r="16" spans="1:5" ht="14.25">
      <c r="A16" s="10" t="s">
        <v>8</v>
      </c>
      <c r="B16" s="16">
        <v>2686.5</v>
      </c>
      <c r="C16" s="17">
        <v>2.0722199425523113</v>
      </c>
      <c r="D16" s="16">
        <v>10088.9</v>
      </c>
      <c r="E16" s="18">
        <v>2.2875780547424895</v>
      </c>
    </row>
    <row r="17" spans="1:5" ht="14.25">
      <c r="A17" s="10" t="s">
        <v>13</v>
      </c>
      <c r="B17" s="16">
        <v>361.15</v>
      </c>
      <c r="C17" s="17">
        <v>2.2827041264266823</v>
      </c>
      <c r="D17" s="16">
        <v>1402.37</v>
      </c>
      <c r="E17" s="18">
        <v>5.674950642774257</v>
      </c>
    </row>
    <row r="18" spans="1:5" ht="14.25">
      <c r="A18" s="10" t="s">
        <v>7</v>
      </c>
      <c r="B18" s="16">
        <v>175.45</v>
      </c>
      <c r="C18" s="17">
        <v>3.4492924528301883</v>
      </c>
      <c r="D18" s="16">
        <v>698.9</v>
      </c>
      <c r="E18" s="18">
        <v>6.518525292243904</v>
      </c>
    </row>
    <row r="19" spans="1:5" ht="14.25">
      <c r="A19" s="10" t="s">
        <v>8</v>
      </c>
      <c r="B19" s="16">
        <v>185.7</v>
      </c>
      <c r="C19" s="17">
        <v>1.204425309281154</v>
      </c>
      <c r="D19" s="16">
        <v>703.47</v>
      </c>
      <c r="E19" s="18">
        <v>4.849984350081238</v>
      </c>
    </row>
    <row r="20" spans="1:5" ht="14.25">
      <c r="A20" s="10" t="s">
        <v>12</v>
      </c>
      <c r="B20" s="16">
        <v>1012.28</v>
      </c>
      <c r="C20" s="17">
        <v>-0.04</v>
      </c>
      <c r="D20" s="14">
        <v>3990.76</v>
      </c>
      <c r="E20" s="18">
        <v>3.92</v>
      </c>
    </row>
    <row r="21" spans="1:5" ht="14.25">
      <c r="A21" s="5"/>
      <c r="B21" s="2"/>
      <c r="C21" s="2"/>
      <c r="D21" s="2"/>
      <c r="E21" s="2"/>
    </row>
    <row r="22" spans="1:5" ht="32.25" customHeight="1">
      <c r="A22" s="145" t="s">
        <v>14</v>
      </c>
      <c r="B22" s="145"/>
      <c r="C22" s="145"/>
      <c r="D22" s="145"/>
      <c r="E22" s="145"/>
    </row>
    <row r="23" spans="1:15" s="3" customFormat="1" ht="24" customHeight="1">
      <c r="A23" s="138" t="s">
        <v>15</v>
      </c>
      <c r="B23" s="139"/>
      <c r="C23" s="139"/>
      <c r="D23" s="139"/>
      <c r="E23" s="139"/>
      <c r="F23" s="138"/>
      <c r="G23" s="139"/>
      <c r="H23" s="139"/>
      <c r="I23" s="139"/>
      <c r="J23" s="4"/>
      <c r="K23" s="4"/>
      <c r="L23" s="4"/>
      <c r="M23" s="4"/>
      <c r="N23" s="4"/>
      <c r="O23" s="4"/>
    </row>
    <row r="24" spans="1:15" s="3" customFormat="1" ht="24.75" customHeight="1">
      <c r="A24" s="140" t="s">
        <v>17</v>
      </c>
      <c r="B24" s="141"/>
      <c r="C24" s="141"/>
      <c r="D24" s="141"/>
      <c r="E24" s="141"/>
      <c r="F24" s="138"/>
      <c r="G24" s="139"/>
      <c r="H24" s="139"/>
      <c r="I24" s="139"/>
      <c r="J24" s="4"/>
      <c r="K24" s="4"/>
      <c r="L24" s="4"/>
      <c r="M24" s="4"/>
      <c r="N24" s="4"/>
      <c r="O24" s="4"/>
    </row>
    <row r="25" spans="1:15" s="3" customFormat="1" ht="14.25">
      <c r="A25" s="138"/>
      <c r="B25" s="139"/>
      <c r="C25" s="139"/>
      <c r="D25" s="139"/>
      <c r="E25" s="139"/>
      <c r="F25" s="138"/>
      <c r="G25" s="139"/>
      <c r="H25" s="139"/>
      <c r="I25" s="139"/>
      <c r="J25" s="4"/>
      <c r="K25" s="4"/>
      <c r="L25" s="4"/>
      <c r="M25" s="4"/>
      <c r="N25" s="4"/>
      <c r="O25" s="4"/>
    </row>
    <row r="26" spans="1:15" s="3" customFormat="1" ht="21.75" customHeight="1">
      <c r="A26" s="138" t="s">
        <v>16</v>
      </c>
      <c r="B26" s="139"/>
      <c r="C26" s="139"/>
      <c r="D26" s="139"/>
      <c r="E26" s="139"/>
      <c r="F26" s="138"/>
      <c r="G26" s="139"/>
      <c r="H26" s="139"/>
      <c r="I26" s="139"/>
      <c r="J26" s="4"/>
      <c r="K26" s="4"/>
      <c r="L26" s="4"/>
      <c r="M26" s="4"/>
      <c r="N26" s="4"/>
      <c r="O26" s="4"/>
    </row>
    <row r="27" spans="1:5" ht="25.5" customHeight="1">
      <c r="A27" s="138" t="s">
        <v>18</v>
      </c>
      <c r="B27" s="139"/>
      <c r="C27" s="139"/>
      <c r="D27" s="139"/>
      <c r="E27" s="139"/>
    </row>
    <row r="28" ht="24" customHeight="1">
      <c r="A28" s="11" t="s">
        <v>19</v>
      </c>
    </row>
  </sheetData>
  <sheetProtection/>
  <mergeCells count="12">
    <mergeCell ref="A1:E1"/>
    <mergeCell ref="A2:E2"/>
    <mergeCell ref="A22:E22"/>
    <mergeCell ref="A27:E27"/>
    <mergeCell ref="A23:E23"/>
    <mergeCell ref="A26:E26"/>
    <mergeCell ref="F26:I26"/>
    <mergeCell ref="F23:I23"/>
    <mergeCell ref="A24:E24"/>
    <mergeCell ref="F24:I24"/>
    <mergeCell ref="A25:E25"/>
    <mergeCell ref="F25:I2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a</cp:lastModifiedBy>
  <cp:lastPrinted>2019-05-20T02:56:34Z</cp:lastPrinted>
  <dcterms:created xsi:type="dcterms:W3CDTF">2011-09-10T04:13:47Z</dcterms:created>
  <dcterms:modified xsi:type="dcterms:W3CDTF">2019-05-20T03:33:46Z</dcterms:modified>
  <cp:category/>
  <cp:version/>
  <cp:contentType/>
  <cp:contentStatus/>
</cp:coreProperties>
</file>